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c01_기구미\홈페이지 자료\1-4. 엑셀\사무자동화\00 샘플파일\"/>
    </mc:Choice>
  </mc:AlternateContent>
  <bookViews>
    <workbookView xWindow="480" yWindow="60" windowWidth="27915" windowHeight="13395" activeTab="1"/>
  </bookViews>
  <sheets>
    <sheet name="집계(토)" sheetId="6" r:id="rId1"/>
    <sheet name="토목내역" sheetId="7" r:id="rId2"/>
  </sheets>
  <definedNames>
    <definedName name="_xlnm._FilterDatabase" localSheetId="0" hidden="1">'집계(토)'!$A$3:$L$80</definedName>
    <definedName name="_xlnm._FilterDatabase" localSheetId="1" hidden="1">토목내역!$A$4:$P$377</definedName>
    <definedName name="_xlnm.Print_Area" localSheetId="0">'집계(토)'!$A:$L</definedName>
    <definedName name="_xlnm.Print_Area" localSheetId="1">토목내역!$C:$P</definedName>
    <definedName name="_xlnm.Print_Titles" localSheetId="0">'집계(토)'!$1:$3</definedName>
    <definedName name="_xlnm.Print_Titles" localSheetId="1">토목내역!$1:$4</definedName>
  </definedNames>
  <calcPr calcId="152511"/>
</workbook>
</file>

<file path=xl/calcChain.xml><?xml version="1.0" encoding="utf-8"?>
<calcChain xmlns="http://schemas.openxmlformats.org/spreadsheetml/2006/main">
  <c r="N377" i="7" l="1"/>
  <c r="M377" i="7"/>
  <c r="M376" i="7" s="1"/>
  <c r="J80" i="6" s="1"/>
  <c r="K377" i="7"/>
  <c r="K376" i="7" s="1"/>
  <c r="I80" i="6" s="1"/>
  <c r="I377" i="7"/>
  <c r="N375" i="7"/>
  <c r="M375" i="7"/>
  <c r="M374" i="7" s="1"/>
  <c r="J79" i="6" s="1"/>
  <c r="K375" i="7"/>
  <c r="K374" i="7" s="1"/>
  <c r="I79" i="6" s="1"/>
  <c r="I375" i="7"/>
  <c r="N373" i="7"/>
  <c r="M373" i="7"/>
  <c r="M372" i="7" s="1"/>
  <c r="J78" i="6" s="1"/>
  <c r="K373" i="7"/>
  <c r="K372" i="7" s="1"/>
  <c r="I78" i="6" s="1"/>
  <c r="I373" i="7"/>
  <c r="N370" i="7"/>
  <c r="M370" i="7"/>
  <c r="M369" i="7" s="1"/>
  <c r="J76" i="6" s="1"/>
  <c r="K370" i="7"/>
  <c r="K369" i="7" s="1"/>
  <c r="I76" i="6" s="1"/>
  <c r="I370" i="7"/>
  <c r="N368" i="7"/>
  <c r="M368" i="7"/>
  <c r="K368" i="7"/>
  <c r="I368" i="7"/>
  <c r="N367" i="7"/>
  <c r="M367" i="7"/>
  <c r="K367" i="7"/>
  <c r="I367" i="7"/>
  <c r="N366" i="7"/>
  <c r="M366" i="7"/>
  <c r="K366" i="7"/>
  <c r="I366" i="7"/>
  <c r="N365" i="7"/>
  <c r="M365" i="7"/>
  <c r="K365" i="7"/>
  <c r="I365" i="7"/>
  <c r="N364" i="7"/>
  <c r="M364" i="7"/>
  <c r="K364" i="7"/>
  <c r="I364" i="7"/>
  <c r="N363" i="7"/>
  <c r="M363" i="7"/>
  <c r="K363" i="7"/>
  <c r="I363" i="7"/>
  <c r="N361" i="7"/>
  <c r="M361" i="7"/>
  <c r="K361" i="7"/>
  <c r="I361" i="7"/>
  <c r="N360" i="7"/>
  <c r="M360" i="7"/>
  <c r="K360" i="7"/>
  <c r="I360" i="7"/>
  <c r="N358" i="7"/>
  <c r="M358" i="7"/>
  <c r="M357" i="7" s="1"/>
  <c r="J73" i="6" s="1"/>
  <c r="K358" i="7"/>
  <c r="K357" i="7" s="1"/>
  <c r="I73" i="6" s="1"/>
  <c r="I358" i="7"/>
  <c r="N356" i="7"/>
  <c r="M356" i="7"/>
  <c r="K356" i="7"/>
  <c r="I356" i="7"/>
  <c r="N355" i="7"/>
  <c r="M355" i="7"/>
  <c r="K355" i="7"/>
  <c r="I355" i="7"/>
  <c r="N353" i="7"/>
  <c r="M353" i="7"/>
  <c r="K353" i="7"/>
  <c r="I353" i="7"/>
  <c r="N352" i="7"/>
  <c r="M352" i="7"/>
  <c r="K352" i="7"/>
  <c r="I352" i="7"/>
  <c r="N351" i="7"/>
  <c r="M351" i="7"/>
  <c r="K351" i="7"/>
  <c r="I351" i="7"/>
  <c r="N348" i="7"/>
  <c r="M348" i="7"/>
  <c r="K348" i="7"/>
  <c r="I348" i="7"/>
  <c r="N347" i="7"/>
  <c r="M347" i="7"/>
  <c r="K347" i="7"/>
  <c r="I347" i="7"/>
  <c r="N346" i="7"/>
  <c r="M346" i="7"/>
  <c r="K346" i="7"/>
  <c r="I346" i="7"/>
  <c r="N345" i="7"/>
  <c r="M345" i="7"/>
  <c r="K345" i="7"/>
  <c r="I345" i="7"/>
  <c r="N344" i="7"/>
  <c r="M344" i="7"/>
  <c r="K344" i="7"/>
  <c r="I344" i="7"/>
  <c r="N343" i="7"/>
  <c r="M343" i="7"/>
  <c r="K343" i="7"/>
  <c r="I343" i="7"/>
  <c r="N342" i="7"/>
  <c r="M342" i="7"/>
  <c r="K342" i="7"/>
  <c r="I342" i="7"/>
  <c r="N341" i="7"/>
  <c r="M341" i="7"/>
  <c r="K341" i="7"/>
  <c r="I341" i="7"/>
  <c r="N340" i="7"/>
  <c r="M340" i="7"/>
  <c r="K340" i="7"/>
  <c r="I340" i="7"/>
  <c r="N338" i="7"/>
  <c r="M338" i="7"/>
  <c r="K338" i="7"/>
  <c r="I338" i="7"/>
  <c r="N337" i="7"/>
  <c r="M337" i="7"/>
  <c r="K337" i="7"/>
  <c r="I337" i="7"/>
  <c r="N336" i="7"/>
  <c r="M336" i="7"/>
  <c r="K336" i="7"/>
  <c r="I336" i="7"/>
  <c r="N334" i="7"/>
  <c r="M334" i="7"/>
  <c r="K334" i="7"/>
  <c r="I334" i="7"/>
  <c r="N333" i="7"/>
  <c r="M333" i="7"/>
  <c r="K333" i="7"/>
  <c r="I333" i="7"/>
  <c r="N332" i="7"/>
  <c r="M332" i="7"/>
  <c r="K332" i="7"/>
  <c r="I332" i="7"/>
  <c r="N331" i="7"/>
  <c r="M331" i="7"/>
  <c r="K331" i="7"/>
  <c r="I331" i="7"/>
  <c r="N330" i="7"/>
  <c r="M330" i="7"/>
  <c r="K330" i="7"/>
  <c r="I330" i="7"/>
  <c r="N327" i="7"/>
  <c r="M327" i="7"/>
  <c r="M326" i="7" s="1"/>
  <c r="J65" i="6" s="1"/>
  <c r="K327" i="7"/>
  <c r="K326" i="7" s="1"/>
  <c r="I65" i="6" s="1"/>
  <c r="I327" i="7"/>
  <c r="N325" i="7"/>
  <c r="M325" i="7"/>
  <c r="K325" i="7"/>
  <c r="I325" i="7"/>
  <c r="N324" i="7"/>
  <c r="M324" i="7"/>
  <c r="K324" i="7"/>
  <c r="I324" i="7"/>
  <c r="N323" i="7"/>
  <c r="M323" i="7"/>
  <c r="K323" i="7"/>
  <c r="I323" i="7"/>
  <c r="N322" i="7"/>
  <c r="M322" i="7"/>
  <c r="K322" i="7"/>
  <c r="I322" i="7"/>
  <c r="N321" i="7"/>
  <c r="M321" i="7"/>
  <c r="K321" i="7"/>
  <c r="I321" i="7"/>
  <c r="N320" i="7"/>
  <c r="M320" i="7"/>
  <c r="K320" i="7"/>
  <c r="I320" i="7"/>
  <c r="N319" i="7"/>
  <c r="M319" i="7"/>
  <c r="K319" i="7"/>
  <c r="I319" i="7"/>
  <c r="N318" i="7"/>
  <c r="M318" i="7"/>
  <c r="K318" i="7"/>
  <c r="I318" i="7"/>
  <c r="N317" i="7"/>
  <c r="M317" i="7"/>
  <c r="K317" i="7"/>
  <c r="I317" i="7"/>
  <c r="N316" i="7"/>
  <c r="M316" i="7"/>
  <c r="K316" i="7"/>
  <c r="I316" i="7"/>
  <c r="N315" i="7"/>
  <c r="M315" i="7"/>
  <c r="K315" i="7"/>
  <c r="I315" i="7"/>
  <c r="N313" i="7"/>
  <c r="M313" i="7"/>
  <c r="K313" i="7"/>
  <c r="I313" i="7"/>
  <c r="N312" i="7"/>
  <c r="M312" i="7"/>
  <c r="K312" i="7"/>
  <c r="I312" i="7"/>
  <c r="N311" i="7"/>
  <c r="M311" i="7"/>
  <c r="K311" i="7"/>
  <c r="I311" i="7"/>
  <c r="N310" i="7"/>
  <c r="M310" i="7"/>
  <c r="K310" i="7"/>
  <c r="I310" i="7"/>
  <c r="N309" i="7"/>
  <c r="M309" i="7"/>
  <c r="K309" i="7"/>
  <c r="I309" i="7"/>
  <c r="N308" i="7"/>
  <c r="M308" i="7"/>
  <c r="K308" i="7"/>
  <c r="I308" i="7"/>
  <c r="N307" i="7"/>
  <c r="M307" i="7"/>
  <c r="K307" i="7"/>
  <c r="I307" i="7"/>
  <c r="N305" i="7"/>
  <c r="M305" i="7"/>
  <c r="K305" i="7"/>
  <c r="I305" i="7"/>
  <c r="N304" i="7"/>
  <c r="M304" i="7"/>
  <c r="K304" i="7"/>
  <c r="I304" i="7"/>
  <c r="N302" i="7"/>
  <c r="M302" i="7"/>
  <c r="K302" i="7"/>
  <c r="I302" i="7"/>
  <c r="N301" i="7"/>
  <c r="M301" i="7"/>
  <c r="K301" i="7"/>
  <c r="I301" i="7"/>
  <c r="N300" i="7"/>
  <c r="M300" i="7"/>
  <c r="K300" i="7"/>
  <c r="I300" i="7"/>
  <c r="N299" i="7"/>
  <c r="M299" i="7"/>
  <c r="K299" i="7"/>
  <c r="I299" i="7"/>
  <c r="N298" i="7"/>
  <c r="M298" i="7"/>
  <c r="K298" i="7"/>
  <c r="I298" i="7"/>
  <c r="N296" i="7"/>
  <c r="M296" i="7"/>
  <c r="K296" i="7"/>
  <c r="I296" i="7"/>
  <c r="N295" i="7"/>
  <c r="M295" i="7"/>
  <c r="K295" i="7"/>
  <c r="I295" i="7"/>
  <c r="N294" i="7"/>
  <c r="M294" i="7"/>
  <c r="K294" i="7"/>
  <c r="I294" i="7"/>
  <c r="N292" i="7"/>
  <c r="M292" i="7"/>
  <c r="K292" i="7"/>
  <c r="I292" i="7"/>
  <c r="N291" i="7"/>
  <c r="M291" i="7"/>
  <c r="K291" i="7"/>
  <c r="I291" i="7"/>
  <c r="N290" i="7"/>
  <c r="M290" i="7"/>
  <c r="K290" i="7"/>
  <c r="I290" i="7"/>
  <c r="N289" i="7"/>
  <c r="M289" i="7"/>
  <c r="K289" i="7"/>
  <c r="I289" i="7"/>
  <c r="N288" i="7"/>
  <c r="M288" i="7"/>
  <c r="K288" i="7"/>
  <c r="I288" i="7"/>
  <c r="N287" i="7"/>
  <c r="M287" i="7"/>
  <c r="K287" i="7"/>
  <c r="I287" i="7"/>
  <c r="N286" i="7"/>
  <c r="M286" i="7"/>
  <c r="K286" i="7"/>
  <c r="I286" i="7"/>
  <c r="N285" i="7"/>
  <c r="M285" i="7"/>
  <c r="K285" i="7"/>
  <c r="I285" i="7"/>
  <c r="N284" i="7"/>
  <c r="M284" i="7"/>
  <c r="K284" i="7"/>
  <c r="I284" i="7"/>
  <c r="N283" i="7"/>
  <c r="M283" i="7"/>
  <c r="K283" i="7"/>
  <c r="I283" i="7"/>
  <c r="N281" i="7"/>
  <c r="M281" i="7"/>
  <c r="M280" i="7" s="1"/>
  <c r="J58" i="6" s="1"/>
  <c r="K281" i="7"/>
  <c r="K280" i="7" s="1"/>
  <c r="I58" i="6" s="1"/>
  <c r="I281" i="7"/>
  <c r="N279" i="7"/>
  <c r="M279" i="7"/>
  <c r="M278" i="7" s="1"/>
  <c r="J57" i="6" s="1"/>
  <c r="K279" i="7"/>
  <c r="K278" i="7" s="1"/>
  <c r="I57" i="6" s="1"/>
  <c r="I279" i="7"/>
  <c r="N277" i="7"/>
  <c r="M277" i="7"/>
  <c r="M276" i="7" s="1"/>
  <c r="J56" i="6" s="1"/>
  <c r="K277" i="7"/>
  <c r="K276" i="7" s="1"/>
  <c r="I56" i="6" s="1"/>
  <c r="I277" i="7"/>
  <c r="N275" i="7"/>
  <c r="M275" i="7"/>
  <c r="M274" i="7" s="1"/>
  <c r="J55" i="6" s="1"/>
  <c r="K275" i="7"/>
  <c r="K274" i="7" s="1"/>
  <c r="I55" i="6" s="1"/>
  <c r="I275" i="7"/>
  <c r="N273" i="7"/>
  <c r="M273" i="7"/>
  <c r="M272" i="7" s="1"/>
  <c r="J54" i="6" s="1"/>
  <c r="K273" i="7"/>
  <c r="K272" i="7" s="1"/>
  <c r="I54" i="6" s="1"/>
  <c r="I273" i="7"/>
  <c r="N271" i="7"/>
  <c r="M271" i="7"/>
  <c r="K271" i="7"/>
  <c r="I271" i="7"/>
  <c r="N270" i="7"/>
  <c r="M270" i="7"/>
  <c r="K270" i="7"/>
  <c r="I270" i="7"/>
  <c r="N267" i="7"/>
  <c r="M267" i="7"/>
  <c r="K267" i="7"/>
  <c r="I267" i="7"/>
  <c r="N266" i="7"/>
  <c r="M266" i="7"/>
  <c r="K266" i="7"/>
  <c r="I266" i="7"/>
  <c r="N265" i="7"/>
  <c r="M265" i="7"/>
  <c r="K265" i="7"/>
  <c r="I265" i="7"/>
  <c r="N264" i="7"/>
  <c r="M264" i="7"/>
  <c r="K264" i="7"/>
  <c r="I264" i="7"/>
  <c r="N263" i="7"/>
  <c r="M263" i="7"/>
  <c r="K263" i="7"/>
  <c r="I263" i="7"/>
  <c r="N262" i="7"/>
  <c r="M262" i="7"/>
  <c r="K262" i="7"/>
  <c r="I262" i="7"/>
  <c r="N261" i="7"/>
  <c r="M261" i="7"/>
  <c r="K261" i="7"/>
  <c r="I261" i="7"/>
  <c r="N260" i="7"/>
  <c r="M260" i="7"/>
  <c r="K260" i="7"/>
  <c r="I260" i="7"/>
  <c r="N259" i="7"/>
  <c r="M259" i="7"/>
  <c r="K259" i="7"/>
  <c r="I259" i="7"/>
  <c r="N257" i="7"/>
  <c r="M257" i="7"/>
  <c r="K257" i="7"/>
  <c r="I257" i="7"/>
  <c r="N256" i="7"/>
  <c r="M256" i="7"/>
  <c r="K256" i="7"/>
  <c r="I256" i="7"/>
  <c r="N255" i="7"/>
  <c r="M255" i="7"/>
  <c r="K255" i="7"/>
  <c r="I255" i="7"/>
  <c r="N254" i="7"/>
  <c r="M254" i="7"/>
  <c r="K254" i="7"/>
  <c r="I254" i="7"/>
  <c r="N251" i="7"/>
  <c r="M251" i="7"/>
  <c r="K251" i="7"/>
  <c r="I251" i="7"/>
  <c r="N250" i="7"/>
  <c r="M250" i="7"/>
  <c r="K250" i="7"/>
  <c r="I250" i="7"/>
  <c r="N249" i="7"/>
  <c r="M249" i="7"/>
  <c r="K249" i="7"/>
  <c r="I249" i="7"/>
  <c r="N248" i="7"/>
  <c r="M248" i="7"/>
  <c r="K248" i="7"/>
  <c r="I248" i="7"/>
  <c r="N247" i="7"/>
  <c r="M247" i="7"/>
  <c r="K247" i="7"/>
  <c r="I247" i="7"/>
  <c r="N245" i="7"/>
  <c r="M245" i="7"/>
  <c r="K245" i="7"/>
  <c r="I245" i="7"/>
  <c r="N244" i="7"/>
  <c r="M244" i="7"/>
  <c r="K244" i="7"/>
  <c r="I244" i="7"/>
  <c r="N243" i="7"/>
  <c r="M243" i="7"/>
  <c r="K243" i="7"/>
  <c r="I243" i="7"/>
  <c r="N242" i="7"/>
  <c r="M242" i="7"/>
  <c r="K242" i="7"/>
  <c r="I242" i="7"/>
  <c r="N241" i="7"/>
  <c r="M241" i="7"/>
  <c r="K241" i="7"/>
  <c r="I241" i="7"/>
  <c r="N240" i="7"/>
  <c r="M240" i="7"/>
  <c r="K240" i="7"/>
  <c r="I240" i="7"/>
  <c r="N239" i="7"/>
  <c r="M239" i="7"/>
  <c r="K239" i="7"/>
  <c r="I239" i="7"/>
  <c r="N238" i="7"/>
  <c r="M238" i="7"/>
  <c r="K238" i="7"/>
  <c r="I238" i="7"/>
  <c r="N237" i="7"/>
  <c r="M237" i="7"/>
  <c r="K237" i="7"/>
  <c r="I237" i="7"/>
  <c r="N236" i="7"/>
  <c r="M236" i="7"/>
  <c r="K236" i="7"/>
  <c r="I236" i="7"/>
  <c r="N235" i="7"/>
  <c r="M235" i="7"/>
  <c r="K235" i="7"/>
  <c r="I235" i="7"/>
  <c r="N234" i="7"/>
  <c r="M234" i="7"/>
  <c r="K234" i="7"/>
  <c r="I234" i="7"/>
  <c r="N231" i="7"/>
  <c r="M231" i="7"/>
  <c r="K231" i="7"/>
  <c r="I231" i="7"/>
  <c r="N230" i="7"/>
  <c r="M230" i="7"/>
  <c r="K230" i="7"/>
  <c r="I230" i="7"/>
  <c r="N228" i="7"/>
  <c r="M228" i="7"/>
  <c r="K228" i="7"/>
  <c r="I228" i="7"/>
  <c r="N227" i="7"/>
  <c r="M227" i="7"/>
  <c r="K227" i="7"/>
  <c r="I227" i="7"/>
  <c r="N226" i="7"/>
  <c r="M226" i="7"/>
  <c r="K226" i="7"/>
  <c r="I226" i="7"/>
  <c r="N225" i="7"/>
  <c r="M225" i="7"/>
  <c r="K225" i="7"/>
  <c r="I225" i="7"/>
  <c r="N224" i="7"/>
  <c r="M224" i="7"/>
  <c r="K224" i="7"/>
  <c r="I224" i="7"/>
  <c r="N223" i="7"/>
  <c r="M223" i="7"/>
  <c r="K223" i="7"/>
  <c r="I223" i="7"/>
  <c r="N222" i="7"/>
  <c r="M222" i="7"/>
  <c r="K222" i="7"/>
  <c r="I222" i="7"/>
  <c r="N220" i="7"/>
  <c r="M220" i="7"/>
  <c r="M219" i="7" s="1"/>
  <c r="J43" i="6" s="1"/>
  <c r="K220" i="7"/>
  <c r="K219" i="7" s="1"/>
  <c r="I43" i="6" s="1"/>
  <c r="I220" i="7"/>
  <c r="N217" i="7"/>
  <c r="M217" i="7"/>
  <c r="K217" i="7"/>
  <c r="I217" i="7"/>
  <c r="N216" i="7"/>
  <c r="M216" i="7"/>
  <c r="K216" i="7"/>
  <c r="I216" i="7"/>
  <c r="N215" i="7"/>
  <c r="M215" i="7"/>
  <c r="K215" i="7"/>
  <c r="I215" i="7"/>
  <c r="N214" i="7"/>
  <c r="M214" i="7"/>
  <c r="K214" i="7"/>
  <c r="I214" i="7"/>
  <c r="N213" i="7"/>
  <c r="M213" i="7"/>
  <c r="K213" i="7"/>
  <c r="I213" i="7"/>
  <c r="N212" i="7"/>
  <c r="M212" i="7"/>
  <c r="K212" i="7"/>
  <c r="I212" i="7"/>
  <c r="N211" i="7"/>
  <c r="M211" i="7"/>
  <c r="K211" i="7"/>
  <c r="I211" i="7"/>
  <c r="N210" i="7"/>
  <c r="M210" i="7"/>
  <c r="K210" i="7"/>
  <c r="I210" i="7"/>
  <c r="N209" i="7"/>
  <c r="M209" i="7"/>
  <c r="K209" i="7"/>
  <c r="I209" i="7"/>
  <c r="N207" i="7"/>
  <c r="M207" i="7"/>
  <c r="K207" i="7"/>
  <c r="I207" i="7"/>
  <c r="N206" i="7"/>
  <c r="M206" i="7"/>
  <c r="K206" i="7"/>
  <c r="I206" i="7"/>
  <c r="N205" i="7"/>
  <c r="M205" i="7"/>
  <c r="K205" i="7"/>
  <c r="I205" i="7"/>
  <c r="N204" i="7"/>
  <c r="M204" i="7"/>
  <c r="K204" i="7"/>
  <c r="I204" i="7"/>
  <c r="N202" i="7"/>
  <c r="M202" i="7"/>
  <c r="M201" i="7" s="1"/>
  <c r="J39" i="6" s="1"/>
  <c r="K202" i="7"/>
  <c r="K201" i="7" s="1"/>
  <c r="I39" i="6" s="1"/>
  <c r="I202" i="7"/>
  <c r="N200" i="7"/>
  <c r="M200" i="7"/>
  <c r="K200" i="7"/>
  <c r="I200" i="7"/>
  <c r="N199" i="7"/>
  <c r="M199" i="7"/>
  <c r="K199" i="7"/>
  <c r="I199" i="7"/>
  <c r="N198" i="7"/>
  <c r="M198" i="7"/>
  <c r="K198" i="7"/>
  <c r="I198" i="7"/>
  <c r="N197" i="7"/>
  <c r="M197" i="7"/>
  <c r="K197" i="7"/>
  <c r="I197" i="7"/>
  <c r="N196" i="7"/>
  <c r="M196" i="7"/>
  <c r="K196" i="7"/>
  <c r="I196" i="7"/>
  <c r="N195" i="7"/>
  <c r="M195" i="7"/>
  <c r="K195" i="7"/>
  <c r="I195" i="7"/>
  <c r="N194" i="7"/>
  <c r="M194" i="7"/>
  <c r="K194" i="7"/>
  <c r="I194" i="7"/>
  <c r="N193" i="7"/>
  <c r="M193" i="7"/>
  <c r="K193" i="7"/>
  <c r="I193" i="7"/>
  <c r="N191" i="7"/>
  <c r="M191" i="7"/>
  <c r="M190" i="7" s="1"/>
  <c r="J37" i="6" s="1"/>
  <c r="K191" i="7"/>
  <c r="K190" i="7" s="1"/>
  <c r="I37" i="6" s="1"/>
  <c r="I191" i="7"/>
  <c r="N189" i="7"/>
  <c r="M189" i="7"/>
  <c r="M188" i="7" s="1"/>
  <c r="J36" i="6" s="1"/>
  <c r="K189" i="7"/>
  <c r="K188" i="7" s="1"/>
  <c r="I36" i="6" s="1"/>
  <c r="I189" i="7"/>
  <c r="N187" i="7"/>
  <c r="M187" i="7"/>
  <c r="M186" i="7" s="1"/>
  <c r="J35" i="6" s="1"/>
  <c r="K187" i="7"/>
  <c r="K186" i="7" s="1"/>
  <c r="I35" i="6" s="1"/>
  <c r="I187" i="7"/>
  <c r="N185" i="7"/>
  <c r="M185" i="7"/>
  <c r="K185" i="7"/>
  <c r="I185" i="7"/>
  <c r="N184" i="7"/>
  <c r="M184" i="7"/>
  <c r="K184" i="7"/>
  <c r="I184" i="7"/>
  <c r="N183" i="7"/>
  <c r="M183" i="7"/>
  <c r="K183" i="7"/>
  <c r="I183" i="7"/>
  <c r="N181" i="7"/>
  <c r="M181" i="7"/>
  <c r="K181" i="7"/>
  <c r="I181" i="7"/>
  <c r="N180" i="7"/>
  <c r="M180" i="7"/>
  <c r="K180" i="7"/>
  <c r="I180" i="7"/>
  <c r="N178" i="7"/>
  <c r="M178" i="7"/>
  <c r="K178" i="7"/>
  <c r="I178" i="7"/>
  <c r="N177" i="7"/>
  <c r="M177" i="7"/>
  <c r="K177" i="7"/>
  <c r="I177" i="7"/>
  <c r="N176" i="7"/>
  <c r="M176" i="7"/>
  <c r="K176" i="7"/>
  <c r="I176" i="7"/>
  <c r="N175" i="7"/>
  <c r="M175" i="7"/>
  <c r="K175" i="7"/>
  <c r="I175" i="7"/>
  <c r="N174" i="7"/>
  <c r="M174" i="7"/>
  <c r="K174" i="7"/>
  <c r="I174" i="7"/>
  <c r="N173" i="7"/>
  <c r="M173" i="7"/>
  <c r="K173" i="7"/>
  <c r="I173" i="7"/>
  <c r="N172" i="7"/>
  <c r="M172" i="7"/>
  <c r="K172" i="7"/>
  <c r="I172" i="7"/>
  <c r="N171" i="7"/>
  <c r="M171" i="7"/>
  <c r="K171" i="7"/>
  <c r="I171" i="7"/>
  <c r="N170" i="7"/>
  <c r="M170" i="7"/>
  <c r="K170" i="7"/>
  <c r="I170" i="7"/>
  <c r="N169" i="7"/>
  <c r="M169" i="7"/>
  <c r="K169" i="7"/>
  <c r="I169" i="7"/>
  <c r="N168" i="7"/>
  <c r="M168" i="7"/>
  <c r="K168" i="7"/>
  <c r="I168" i="7"/>
  <c r="N167" i="7"/>
  <c r="M167" i="7"/>
  <c r="K167" i="7"/>
  <c r="I167" i="7"/>
  <c r="N166" i="7"/>
  <c r="M166" i="7"/>
  <c r="K166" i="7"/>
  <c r="I166" i="7"/>
  <c r="N165" i="7"/>
  <c r="M165" i="7"/>
  <c r="K165" i="7"/>
  <c r="I165" i="7"/>
  <c r="N164" i="7"/>
  <c r="M164" i="7"/>
  <c r="K164" i="7"/>
  <c r="I164" i="7"/>
  <c r="N163" i="7"/>
  <c r="M163" i="7"/>
  <c r="K163" i="7"/>
  <c r="I163" i="7"/>
  <c r="N160" i="7"/>
  <c r="M160" i="7"/>
  <c r="K160" i="7"/>
  <c r="I160" i="7"/>
  <c r="N159" i="7"/>
  <c r="M159" i="7"/>
  <c r="K159" i="7"/>
  <c r="I159" i="7"/>
  <c r="N158" i="7"/>
  <c r="M158" i="7"/>
  <c r="K158" i="7"/>
  <c r="I158" i="7"/>
  <c r="N157" i="7"/>
  <c r="M157" i="7"/>
  <c r="K157" i="7"/>
  <c r="I157" i="7"/>
  <c r="N156" i="7"/>
  <c r="M156" i="7"/>
  <c r="K156" i="7"/>
  <c r="I156" i="7"/>
  <c r="N154" i="7"/>
  <c r="M154" i="7"/>
  <c r="K154" i="7"/>
  <c r="I154" i="7"/>
  <c r="N153" i="7"/>
  <c r="M153" i="7"/>
  <c r="K153" i="7"/>
  <c r="I153" i="7"/>
  <c r="N152" i="7"/>
  <c r="M152" i="7"/>
  <c r="K152" i="7"/>
  <c r="I152" i="7"/>
  <c r="N151" i="7"/>
  <c r="M151" i="7"/>
  <c r="K151" i="7"/>
  <c r="I151" i="7"/>
  <c r="N148" i="7"/>
  <c r="M148" i="7"/>
  <c r="K148" i="7"/>
  <c r="I148" i="7"/>
  <c r="N147" i="7"/>
  <c r="M147" i="7"/>
  <c r="K147" i="7"/>
  <c r="I147" i="7"/>
  <c r="N146" i="7"/>
  <c r="M146" i="7"/>
  <c r="K146" i="7"/>
  <c r="I146" i="7"/>
  <c r="N145" i="7"/>
  <c r="M145" i="7"/>
  <c r="K145" i="7"/>
  <c r="I145" i="7"/>
  <c r="N144" i="7"/>
  <c r="M144" i="7"/>
  <c r="K144" i="7"/>
  <c r="I144" i="7"/>
  <c r="N143" i="7"/>
  <c r="M143" i="7"/>
  <c r="K143" i="7"/>
  <c r="I143" i="7"/>
  <c r="N142" i="7"/>
  <c r="M142" i="7"/>
  <c r="K142" i="7"/>
  <c r="I142" i="7"/>
  <c r="N141" i="7"/>
  <c r="M141" i="7"/>
  <c r="K141" i="7"/>
  <c r="I141" i="7"/>
  <c r="N140" i="7"/>
  <c r="M140" i="7"/>
  <c r="K140" i="7"/>
  <c r="I140" i="7"/>
  <c r="N139" i="7"/>
  <c r="M139" i="7"/>
  <c r="K139" i="7"/>
  <c r="I139" i="7"/>
  <c r="N138" i="7"/>
  <c r="M138" i="7"/>
  <c r="K138" i="7"/>
  <c r="I138" i="7"/>
  <c r="N137" i="7"/>
  <c r="M137" i="7"/>
  <c r="K137" i="7"/>
  <c r="I137" i="7"/>
  <c r="N136" i="7"/>
  <c r="M136" i="7"/>
  <c r="K136" i="7"/>
  <c r="I136" i="7"/>
  <c r="N135" i="7"/>
  <c r="M135" i="7"/>
  <c r="K135" i="7"/>
  <c r="I135" i="7"/>
  <c r="N134" i="7"/>
  <c r="M134" i="7"/>
  <c r="K134" i="7"/>
  <c r="I134" i="7"/>
  <c r="N133" i="7"/>
  <c r="M133" i="7"/>
  <c r="K133" i="7"/>
  <c r="I133" i="7"/>
  <c r="N132" i="7"/>
  <c r="M132" i="7"/>
  <c r="K132" i="7"/>
  <c r="I132" i="7"/>
  <c r="N131" i="7"/>
  <c r="M131" i="7"/>
  <c r="K131" i="7"/>
  <c r="I131" i="7"/>
  <c r="N130" i="7"/>
  <c r="M130" i="7"/>
  <c r="K130" i="7"/>
  <c r="I130" i="7"/>
  <c r="N129" i="7"/>
  <c r="M129" i="7"/>
  <c r="K129" i="7"/>
  <c r="I129" i="7"/>
  <c r="N128" i="7"/>
  <c r="M128" i="7"/>
  <c r="K128" i="7"/>
  <c r="I128" i="7"/>
  <c r="N127" i="7"/>
  <c r="M127" i="7"/>
  <c r="K127" i="7"/>
  <c r="I127" i="7"/>
  <c r="N126" i="7"/>
  <c r="M126" i="7"/>
  <c r="K126" i="7"/>
  <c r="I126" i="7"/>
  <c r="N125" i="7"/>
  <c r="M125" i="7"/>
  <c r="K125" i="7"/>
  <c r="I125" i="7"/>
  <c r="N124" i="7"/>
  <c r="M124" i="7"/>
  <c r="K124" i="7"/>
  <c r="I124" i="7"/>
  <c r="N123" i="7"/>
  <c r="M123" i="7"/>
  <c r="K123" i="7"/>
  <c r="I123" i="7"/>
  <c r="N122" i="7"/>
  <c r="M122" i="7"/>
  <c r="K122" i="7"/>
  <c r="I122" i="7"/>
  <c r="N121" i="7"/>
  <c r="M121" i="7"/>
  <c r="K121" i="7"/>
  <c r="I121" i="7"/>
  <c r="N120" i="7"/>
  <c r="M120" i="7"/>
  <c r="K120" i="7"/>
  <c r="I120" i="7"/>
  <c r="N119" i="7"/>
  <c r="M119" i="7"/>
  <c r="K119" i="7"/>
  <c r="I119" i="7"/>
  <c r="N118" i="7"/>
  <c r="M118" i="7"/>
  <c r="K118" i="7"/>
  <c r="I118" i="7"/>
  <c r="N117" i="7"/>
  <c r="M117" i="7"/>
  <c r="K117" i="7"/>
  <c r="I117" i="7"/>
  <c r="N116" i="7"/>
  <c r="M116" i="7"/>
  <c r="K116" i="7"/>
  <c r="I116" i="7"/>
  <c r="N115" i="7"/>
  <c r="M115" i="7"/>
  <c r="K115" i="7"/>
  <c r="I115" i="7"/>
  <c r="N114" i="7"/>
  <c r="M114" i="7"/>
  <c r="K114" i="7"/>
  <c r="I114" i="7"/>
  <c r="N113" i="7"/>
  <c r="M113" i="7"/>
  <c r="K113" i="7"/>
  <c r="I113" i="7"/>
  <c r="N112" i="7"/>
  <c r="M112" i="7"/>
  <c r="K112" i="7"/>
  <c r="I112" i="7"/>
  <c r="N111" i="7"/>
  <c r="M111" i="7"/>
  <c r="K111" i="7"/>
  <c r="I111" i="7"/>
  <c r="N110" i="7"/>
  <c r="M110" i="7"/>
  <c r="K110" i="7"/>
  <c r="I110" i="7"/>
  <c r="N108" i="7"/>
  <c r="M108" i="7"/>
  <c r="K108" i="7"/>
  <c r="I108" i="7"/>
  <c r="N107" i="7"/>
  <c r="M107" i="7"/>
  <c r="K107" i="7"/>
  <c r="I107" i="7"/>
  <c r="N106" i="7"/>
  <c r="M106" i="7"/>
  <c r="K106" i="7"/>
  <c r="I106" i="7"/>
  <c r="N105" i="7"/>
  <c r="M105" i="7"/>
  <c r="K105" i="7"/>
  <c r="I105" i="7"/>
  <c r="N104" i="7"/>
  <c r="M104" i="7"/>
  <c r="K104" i="7"/>
  <c r="I104" i="7"/>
  <c r="N103" i="7"/>
  <c r="M103" i="7"/>
  <c r="K103" i="7"/>
  <c r="I103" i="7"/>
  <c r="N102" i="7"/>
  <c r="M102" i="7"/>
  <c r="K102" i="7"/>
  <c r="I102" i="7"/>
  <c r="N101" i="7"/>
  <c r="M101" i="7"/>
  <c r="K101" i="7"/>
  <c r="I101" i="7"/>
  <c r="N100" i="7"/>
  <c r="M100" i="7"/>
  <c r="K100" i="7"/>
  <c r="I100" i="7"/>
  <c r="N99" i="7"/>
  <c r="M99" i="7"/>
  <c r="K99" i="7"/>
  <c r="I99" i="7"/>
  <c r="N98" i="7"/>
  <c r="M98" i="7"/>
  <c r="K98" i="7"/>
  <c r="I98" i="7"/>
  <c r="N97" i="7"/>
  <c r="M97" i="7"/>
  <c r="K97" i="7"/>
  <c r="I97" i="7"/>
  <c r="N96" i="7"/>
  <c r="M96" i="7"/>
  <c r="K96" i="7"/>
  <c r="I96" i="7"/>
  <c r="N95" i="7"/>
  <c r="M95" i="7"/>
  <c r="K95" i="7"/>
  <c r="I95" i="7"/>
  <c r="N94" i="7"/>
  <c r="M94" i="7"/>
  <c r="K94" i="7"/>
  <c r="I94" i="7"/>
  <c r="N93" i="7"/>
  <c r="M93" i="7"/>
  <c r="K93" i="7"/>
  <c r="I93" i="7"/>
  <c r="N91" i="7"/>
  <c r="M91" i="7"/>
  <c r="K91" i="7"/>
  <c r="I91" i="7"/>
  <c r="N90" i="7"/>
  <c r="M90" i="7"/>
  <c r="K90" i="7"/>
  <c r="I90" i="7"/>
  <c r="N89" i="7"/>
  <c r="M89" i="7"/>
  <c r="K89" i="7"/>
  <c r="I89" i="7"/>
  <c r="N88" i="7"/>
  <c r="M88" i="7"/>
  <c r="K88" i="7"/>
  <c r="I88" i="7"/>
  <c r="N87" i="7"/>
  <c r="M87" i="7"/>
  <c r="K87" i="7"/>
  <c r="I87" i="7"/>
  <c r="N86" i="7"/>
  <c r="M86" i="7"/>
  <c r="K86" i="7"/>
  <c r="I86" i="7"/>
  <c r="N85" i="7"/>
  <c r="M85" i="7"/>
  <c r="K85" i="7"/>
  <c r="I85" i="7"/>
  <c r="N84" i="7"/>
  <c r="M84" i="7"/>
  <c r="K84" i="7"/>
  <c r="I84" i="7"/>
  <c r="N83" i="7"/>
  <c r="M83" i="7"/>
  <c r="K83" i="7"/>
  <c r="I83" i="7"/>
  <c r="N82" i="7"/>
  <c r="M82" i="7"/>
  <c r="K82" i="7"/>
  <c r="I82" i="7"/>
  <c r="N81" i="7"/>
  <c r="M81" i="7"/>
  <c r="K81" i="7"/>
  <c r="I81" i="7"/>
  <c r="N80" i="7"/>
  <c r="M80" i="7"/>
  <c r="K80" i="7"/>
  <c r="I80" i="7"/>
  <c r="N79" i="7"/>
  <c r="M79" i="7"/>
  <c r="K79" i="7"/>
  <c r="I79" i="7"/>
  <c r="N78" i="7"/>
  <c r="M78" i="7"/>
  <c r="K78" i="7"/>
  <c r="I78" i="7"/>
  <c r="N77" i="7"/>
  <c r="M77" i="7"/>
  <c r="K77" i="7"/>
  <c r="I77" i="7"/>
  <c r="N76" i="7"/>
  <c r="M76" i="7"/>
  <c r="K76" i="7"/>
  <c r="I76" i="7"/>
  <c r="N75" i="7"/>
  <c r="M75" i="7"/>
  <c r="K75" i="7"/>
  <c r="I75" i="7"/>
  <c r="N74" i="7"/>
  <c r="M74" i="7"/>
  <c r="K74" i="7"/>
  <c r="I74" i="7"/>
  <c r="N73" i="7"/>
  <c r="M73" i="7"/>
  <c r="K73" i="7"/>
  <c r="I73" i="7"/>
  <c r="N72" i="7"/>
  <c r="M72" i="7"/>
  <c r="K72" i="7"/>
  <c r="I72" i="7"/>
  <c r="N71" i="7"/>
  <c r="M71" i="7"/>
  <c r="K71" i="7"/>
  <c r="I71" i="7"/>
  <c r="N70" i="7"/>
  <c r="M70" i="7"/>
  <c r="K70" i="7"/>
  <c r="I70" i="7"/>
  <c r="N69" i="7"/>
  <c r="M69" i="7"/>
  <c r="K69" i="7"/>
  <c r="I69" i="7"/>
  <c r="N68" i="7"/>
  <c r="M68" i="7"/>
  <c r="K68" i="7"/>
  <c r="I68" i="7"/>
  <c r="N67" i="7"/>
  <c r="M67" i="7"/>
  <c r="K67" i="7"/>
  <c r="I67" i="7"/>
  <c r="N66" i="7"/>
  <c r="M66" i="7"/>
  <c r="K66" i="7"/>
  <c r="I66" i="7"/>
  <c r="N65" i="7"/>
  <c r="M65" i="7"/>
  <c r="K65" i="7"/>
  <c r="I65" i="7"/>
  <c r="N62" i="7"/>
  <c r="M62" i="7"/>
  <c r="M61" i="7" s="1"/>
  <c r="K62" i="7"/>
  <c r="K61" i="7" s="1"/>
  <c r="I23" i="6" s="1"/>
  <c r="I62" i="7"/>
  <c r="N60" i="7"/>
  <c r="M60" i="7"/>
  <c r="M59" i="7" s="1"/>
  <c r="J22" i="6" s="1"/>
  <c r="K60" i="7"/>
  <c r="K59" i="7" s="1"/>
  <c r="I22" i="6" s="1"/>
  <c r="I60" i="7"/>
  <c r="N57" i="7"/>
  <c r="M57" i="7"/>
  <c r="K57" i="7"/>
  <c r="I57" i="7"/>
  <c r="N56" i="7"/>
  <c r="M56" i="7"/>
  <c r="K56" i="7"/>
  <c r="I56" i="7"/>
  <c r="N55" i="7"/>
  <c r="M55" i="7"/>
  <c r="K55" i="7"/>
  <c r="I55" i="7"/>
  <c r="N53" i="7"/>
  <c r="M53" i="7"/>
  <c r="K53" i="7"/>
  <c r="I53" i="7"/>
  <c r="N52" i="7"/>
  <c r="M52" i="7"/>
  <c r="K52" i="7"/>
  <c r="I52" i="7"/>
  <c r="N50" i="7"/>
  <c r="M50" i="7"/>
  <c r="K50" i="7"/>
  <c r="I50" i="7"/>
  <c r="N49" i="7"/>
  <c r="M49" i="7"/>
  <c r="K49" i="7"/>
  <c r="I49" i="7"/>
  <c r="N47" i="7"/>
  <c r="M47" i="7"/>
  <c r="K47" i="7"/>
  <c r="I47" i="7"/>
  <c r="N46" i="7"/>
  <c r="M46" i="7"/>
  <c r="K46" i="7"/>
  <c r="I46" i="7"/>
  <c r="N43" i="7"/>
  <c r="M43" i="7"/>
  <c r="M42" i="7" s="1"/>
  <c r="J15" i="6" s="1"/>
  <c r="K43" i="7"/>
  <c r="K42" i="7" s="1"/>
  <c r="I15" i="6" s="1"/>
  <c r="I43" i="7"/>
  <c r="N41" i="7"/>
  <c r="M41" i="7"/>
  <c r="K41" i="7"/>
  <c r="I41" i="7"/>
  <c r="N40" i="7"/>
  <c r="M40" i="7"/>
  <c r="K40" i="7"/>
  <c r="I40" i="7"/>
  <c r="N39" i="7"/>
  <c r="M39" i="7"/>
  <c r="K39" i="7"/>
  <c r="I39" i="7"/>
  <c r="N37" i="7"/>
  <c r="M37" i="7"/>
  <c r="K37" i="7"/>
  <c r="I37" i="7"/>
  <c r="N36" i="7"/>
  <c r="M36" i="7"/>
  <c r="K36" i="7"/>
  <c r="I36" i="7"/>
  <c r="N35" i="7"/>
  <c r="M35" i="7"/>
  <c r="K35" i="7"/>
  <c r="I35" i="7"/>
  <c r="N34" i="7"/>
  <c r="M34" i="7"/>
  <c r="K34" i="7"/>
  <c r="I34" i="7"/>
  <c r="N32" i="7"/>
  <c r="M32" i="7"/>
  <c r="M31" i="7" s="1"/>
  <c r="J12" i="6" s="1"/>
  <c r="K32" i="7"/>
  <c r="K31" i="7" s="1"/>
  <c r="I12" i="6" s="1"/>
  <c r="I32" i="7"/>
  <c r="N30" i="7"/>
  <c r="M30" i="7"/>
  <c r="M29" i="7" s="1"/>
  <c r="J11" i="6" s="1"/>
  <c r="K30" i="7"/>
  <c r="K29" i="7" s="1"/>
  <c r="I11" i="6" s="1"/>
  <c r="I30" i="7"/>
  <c r="N28" i="7"/>
  <c r="M28" i="7"/>
  <c r="M27" i="7" s="1"/>
  <c r="J10" i="6" s="1"/>
  <c r="K28" i="7"/>
  <c r="K27" i="7" s="1"/>
  <c r="I10" i="6" s="1"/>
  <c r="I28" i="7"/>
  <c r="N26" i="7"/>
  <c r="M26" i="7"/>
  <c r="M25" i="7" s="1"/>
  <c r="J9" i="6" s="1"/>
  <c r="K26" i="7"/>
  <c r="K25" i="7" s="1"/>
  <c r="I9" i="6" s="1"/>
  <c r="I26" i="7"/>
  <c r="N24" i="7"/>
  <c r="M24" i="7"/>
  <c r="K24" i="7"/>
  <c r="I24" i="7"/>
  <c r="N23" i="7"/>
  <c r="M23" i="7"/>
  <c r="K23" i="7"/>
  <c r="I23" i="7"/>
  <c r="N22" i="7"/>
  <c r="M22" i="7"/>
  <c r="K22" i="7"/>
  <c r="I22" i="7"/>
  <c r="N20" i="7"/>
  <c r="M20" i="7"/>
  <c r="K20" i="7"/>
  <c r="I20" i="7"/>
  <c r="N19" i="7"/>
  <c r="M19" i="7"/>
  <c r="K19" i="7"/>
  <c r="I19" i="7"/>
  <c r="N18" i="7"/>
  <c r="M18" i="7"/>
  <c r="K18" i="7"/>
  <c r="I18" i="7"/>
  <c r="N16" i="7"/>
  <c r="M16" i="7"/>
  <c r="K16" i="7"/>
  <c r="I16" i="7"/>
  <c r="N15" i="7"/>
  <c r="M15" i="7"/>
  <c r="K15" i="7"/>
  <c r="I15" i="7"/>
  <c r="N14" i="7"/>
  <c r="M14" i="7"/>
  <c r="K14" i="7"/>
  <c r="I14" i="7"/>
  <c r="N13" i="7"/>
  <c r="M13" i="7"/>
  <c r="K13" i="7"/>
  <c r="I13" i="7"/>
  <c r="N12" i="7"/>
  <c r="M12" i="7"/>
  <c r="K12" i="7"/>
  <c r="I12" i="7"/>
  <c r="N11" i="7"/>
  <c r="M11" i="7"/>
  <c r="K11" i="7"/>
  <c r="I11" i="7"/>
  <c r="N10" i="7"/>
  <c r="M10" i="7"/>
  <c r="K10" i="7"/>
  <c r="I10" i="7"/>
  <c r="N9" i="7"/>
  <c r="M9" i="7"/>
  <c r="K9" i="7"/>
  <c r="I9" i="7"/>
  <c r="N8" i="7"/>
  <c r="M8" i="7"/>
  <c r="K8" i="7"/>
  <c r="I8" i="7"/>
  <c r="I25" i="7" l="1"/>
  <c r="H9" i="6" s="1"/>
  <c r="K9" i="6" s="1"/>
  <c r="I188" i="7"/>
  <c r="H36" i="6" s="1"/>
  <c r="K36" i="6" s="1"/>
  <c r="I201" i="7"/>
  <c r="H39" i="6" s="1"/>
  <c r="K39" i="6" s="1"/>
  <c r="I219" i="7"/>
  <c r="H43" i="6" s="1"/>
  <c r="K43" i="6" s="1"/>
  <c r="I272" i="7"/>
  <c r="H54" i="6" s="1"/>
  <c r="K54" i="6" s="1"/>
  <c r="I280" i="7"/>
  <c r="H58" i="6" s="1"/>
  <c r="K58" i="6" s="1"/>
  <c r="I357" i="7"/>
  <c r="H73" i="6" s="1"/>
  <c r="K73" i="6" s="1"/>
  <c r="I376" i="7"/>
  <c r="H80" i="6" s="1"/>
  <c r="K80" i="6" s="1"/>
  <c r="I31" i="7"/>
  <c r="H12" i="6" s="1"/>
  <c r="K12" i="6" s="1"/>
  <c r="I42" i="7"/>
  <c r="H15" i="6" s="1"/>
  <c r="K15" i="6" s="1"/>
  <c r="I59" i="7"/>
  <c r="H22" i="6" s="1"/>
  <c r="K22" i="6" s="1"/>
  <c r="I186" i="7"/>
  <c r="H35" i="6" s="1"/>
  <c r="K35" i="6" s="1"/>
  <c r="I190" i="7"/>
  <c r="H37" i="6" s="1"/>
  <c r="K37" i="6" s="1"/>
  <c r="I278" i="7"/>
  <c r="H57" i="6" s="1"/>
  <c r="K57" i="6" s="1"/>
  <c r="I326" i="7"/>
  <c r="H65" i="6" s="1"/>
  <c r="K65" i="6" s="1"/>
  <c r="I369" i="7"/>
  <c r="H76" i="6" s="1"/>
  <c r="K76" i="6" s="1"/>
  <c r="I374" i="7"/>
  <c r="H79" i="6" s="1"/>
  <c r="K79" i="6" s="1"/>
  <c r="I203" i="7"/>
  <c r="H40" i="6" s="1"/>
  <c r="I258" i="7"/>
  <c r="H51" i="6" s="1"/>
  <c r="I306" i="7"/>
  <c r="H63" i="6" s="1"/>
  <c r="I335" i="7"/>
  <c r="H68" i="6" s="1"/>
  <c r="K64" i="7"/>
  <c r="I25" i="6" s="1"/>
  <c r="K335" i="7"/>
  <c r="I68" i="6" s="1"/>
  <c r="K350" i="7"/>
  <c r="I71" i="6" s="1"/>
  <c r="M7" i="7"/>
  <c r="J6" i="6" s="1"/>
  <c r="M21" i="7"/>
  <c r="J8" i="6" s="1"/>
  <c r="M150" i="7"/>
  <c r="J29" i="6" s="1"/>
  <c r="M155" i="7"/>
  <c r="J30" i="6" s="1"/>
  <c r="M221" i="7"/>
  <c r="J44" i="6" s="1"/>
  <c r="M293" i="7"/>
  <c r="J60" i="6" s="1"/>
  <c r="M303" i="7"/>
  <c r="J62" i="6" s="1"/>
  <c r="M359" i="7"/>
  <c r="J74" i="6" s="1"/>
  <c r="K17" i="7"/>
  <c r="I7" i="6" s="1"/>
  <c r="K48" i="7"/>
  <c r="I18" i="6" s="1"/>
  <c r="K54" i="7"/>
  <c r="I20" i="6" s="1"/>
  <c r="K233" i="7"/>
  <c r="I47" i="6" s="1"/>
  <c r="K246" i="7"/>
  <c r="I48" i="6" s="1"/>
  <c r="K314" i="7"/>
  <c r="I64" i="6" s="1"/>
  <c r="K339" i="7"/>
  <c r="I69" i="6" s="1"/>
  <c r="M48" i="7"/>
  <c r="J18" i="6" s="1"/>
  <c r="M54" i="7"/>
  <c r="J20" i="6" s="1"/>
  <c r="M92" i="7"/>
  <c r="J26" i="6" s="1"/>
  <c r="M179" i="7"/>
  <c r="J33" i="6" s="1"/>
  <c r="M354" i="7"/>
  <c r="J72" i="6" s="1"/>
  <c r="K45" i="7"/>
  <c r="I17" i="6" s="1"/>
  <c r="K92" i="7"/>
  <c r="I26" i="6" s="1"/>
  <c r="K109" i="7"/>
  <c r="I27" i="6" s="1"/>
  <c r="K162" i="7"/>
  <c r="I32" i="6" s="1"/>
  <c r="K179" i="7"/>
  <c r="I33" i="6" s="1"/>
  <c r="K192" i="7"/>
  <c r="I38" i="6" s="1"/>
  <c r="K329" i="7"/>
  <c r="I67" i="6" s="1"/>
  <c r="K354" i="7"/>
  <c r="I72" i="6" s="1"/>
  <c r="K371" i="7"/>
  <c r="I77" i="6"/>
  <c r="O8" i="7"/>
  <c r="O9" i="7"/>
  <c r="O11" i="7"/>
  <c r="O12" i="7"/>
  <c r="O13" i="7"/>
  <c r="O14" i="7"/>
  <c r="O15" i="7"/>
  <c r="O16" i="7"/>
  <c r="O163" i="7"/>
  <c r="O165" i="7"/>
  <c r="O166" i="7"/>
  <c r="O167" i="7"/>
  <c r="O168" i="7"/>
  <c r="O169" i="7"/>
  <c r="O170" i="7"/>
  <c r="O171" i="7"/>
  <c r="O172" i="7"/>
  <c r="O277" i="7"/>
  <c r="O276" i="7" s="1"/>
  <c r="O30" i="7"/>
  <c r="O29" i="7" s="1"/>
  <c r="O95" i="7"/>
  <c r="O97" i="7"/>
  <c r="O98" i="7"/>
  <c r="O99" i="7"/>
  <c r="O100" i="7"/>
  <c r="O102" i="7"/>
  <c r="O103" i="7"/>
  <c r="O104" i="7"/>
  <c r="O105" i="7"/>
  <c r="O106" i="7"/>
  <c r="O107" i="7"/>
  <c r="O110" i="7"/>
  <c r="O112" i="7"/>
  <c r="O113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J77" i="6"/>
  <c r="O52" i="7"/>
  <c r="O53" i="7"/>
  <c r="O55" i="7"/>
  <c r="O56" i="7"/>
  <c r="O330" i="7"/>
  <c r="O332" i="7"/>
  <c r="O333" i="7"/>
  <c r="O334" i="7"/>
  <c r="O230" i="7"/>
  <c r="O231" i="7"/>
  <c r="O294" i="7"/>
  <c r="O296" i="7"/>
  <c r="O298" i="7"/>
  <c r="O299" i="7"/>
  <c r="O300" i="7"/>
  <c r="O301" i="7"/>
  <c r="O302" i="7"/>
  <c r="O363" i="7"/>
  <c r="O364" i="7"/>
  <c r="O365" i="7"/>
  <c r="O366" i="7"/>
  <c r="O367" i="7"/>
  <c r="O368" i="7"/>
  <c r="O173" i="7"/>
  <c r="O174" i="7"/>
  <c r="O175" i="7"/>
  <c r="O184" i="7"/>
  <c r="O185" i="7"/>
  <c r="O254" i="7"/>
  <c r="O255" i="7"/>
  <c r="O256" i="7"/>
  <c r="O257" i="7"/>
  <c r="O156" i="7"/>
  <c r="O158" i="7"/>
  <c r="O159" i="7"/>
  <c r="O160" i="7"/>
  <c r="I253" i="7"/>
  <c r="O304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275" i="7"/>
  <c r="O274" i="7" s="1"/>
  <c r="O351" i="7"/>
  <c r="O352" i="7"/>
  <c r="O353" i="7"/>
  <c r="O373" i="7"/>
  <c r="O372" i="7" s="1"/>
  <c r="O65" i="7"/>
  <c r="I64" i="7"/>
  <c r="H25" i="6" s="1"/>
  <c r="M17" i="7"/>
  <c r="J7" i="6" s="1"/>
  <c r="K33" i="7"/>
  <c r="I13" i="6" s="1"/>
  <c r="K38" i="7"/>
  <c r="I14" i="6" s="1"/>
  <c r="M45" i="7"/>
  <c r="I54" i="7"/>
  <c r="H20" i="6" s="1"/>
  <c r="O66" i="7"/>
  <c r="O68" i="7"/>
  <c r="O69" i="7"/>
  <c r="O70" i="7"/>
  <c r="O71" i="7"/>
  <c r="O72" i="7"/>
  <c r="O73" i="7"/>
  <c r="O74" i="7"/>
  <c r="O75" i="7"/>
  <c r="O77" i="7"/>
  <c r="O78" i="7"/>
  <c r="O81" i="7"/>
  <c r="O82" i="7"/>
  <c r="O83" i="7"/>
  <c r="O85" i="7"/>
  <c r="O86" i="7"/>
  <c r="O89" i="7"/>
  <c r="O90" i="7"/>
  <c r="O91" i="7"/>
  <c r="K208" i="7"/>
  <c r="I41" i="6" s="1"/>
  <c r="O28" i="7"/>
  <c r="O27" i="7" s="1"/>
  <c r="I27" i="7"/>
  <c r="H10" i="6" s="1"/>
  <c r="K10" i="6" s="1"/>
  <c r="O183" i="7"/>
  <c r="I182" i="7"/>
  <c r="H34" i="6" s="1"/>
  <c r="K21" i="7"/>
  <c r="I8" i="6" s="1"/>
  <c r="I29" i="7"/>
  <c r="H11" i="6" s="1"/>
  <c r="K11" i="6" s="1"/>
  <c r="O32" i="7"/>
  <c r="O31" i="7" s="1"/>
  <c r="O34" i="7"/>
  <c r="O35" i="7"/>
  <c r="O36" i="7"/>
  <c r="O37" i="7"/>
  <c r="O39" i="7"/>
  <c r="O40" i="7"/>
  <c r="O41" i="7"/>
  <c r="O49" i="7"/>
  <c r="O50" i="7"/>
  <c r="I51" i="7"/>
  <c r="H19" i="6" s="1"/>
  <c r="M371" i="7"/>
  <c r="O22" i="7"/>
  <c r="O23" i="7"/>
  <c r="I21" i="7"/>
  <c r="H8" i="6" s="1"/>
  <c r="O46" i="7"/>
  <c r="O47" i="7"/>
  <c r="M51" i="7"/>
  <c r="J19" i="6" s="1"/>
  <c r="K150" i="7"/>
  <c r="I29" i="6" s="1"/>
  <c r="I155" i="7"/>
  <c r="H30" i="6" s="1"/>
  <c r="M192" i="7"/>
  <c r="J38" i="6" s="1"/>
  <c r="K221" i="7"/>
  <c r="I44" i="6" s="1"/>
  <c r="I7" i="7"/>
  <c r="H6" i="6" s="1"/>
  <c r="M33" i="7"/>
  <c r="J13" i="6" s="1"/>
  <c r="M38" i="7"/>
  <c r="J14" i="6" s="1"/>
  <c r="M203" i="7"/>
  <c r="J40" i="6" s="1"/>
  <c r="O57" i="7"/>
  <c r="O62" i="7"/>
  <c r="O61" i="7" s="1"/>
  <c r="O151" i="7"/>
  <c r="I150" i="7"/>
  <c r="O153" i="7"/>
  <c r="O154" i="7"/>
  <c r="M162" i="7"/>
  <c r="J32" i="6" s="1"/>
  <c r="O180" i="7"/>
  <c r="I179" i="7"/>
  <c r="H33" i="6" s="1"/>
  <c r="O187" i="7"/>
  <c r="O186" i="7" s="1"/>
  <c r="K203" i="7"/>
  <c r="I40" i="6" s="1"/>
  <c r="O209" i="7"/>
  <c r="O210" i="7"/>
  <c r="O211" i="7"/>
  <c r="O212" i="7"/>
  <c r="O213" i="7"/>
  <c r="O214" i="7"/>
  <c r="O215" i="7"/>
  <c r="O216" i="7"/>
  <c r="O217" i="7"/>
  <c r="O222" i="7"/>
  <c r="I221" i="7"/>
  <c r="O224" i="7"/>
  <c r="O225" i="7"/>
  <c r="O226" i="7"/>
  <c r="O227" i="7"/>
  <c r="O228" i="7"/>
  <c r="I229" i="7"/>
  <c r="H45" i="6" s="1"/>
  <c r="O247" i="7"/>
  <c r="I246" i="7"/>
  <c r="H48" i="6" s="1"/>
  <c r="O249" i="7"/>
  <c r="O250" i="7"/>
  <c r="O251" i="7"/>
  <c r="M253" i="7"/>
  <c r="K258" i="7"/>
  <c r="I51" i="6" s="1"/>
  <c r="O270" i="7"/>
  <c r="O271" i="7"/>
  <c r="O279" i="7"/>
  <c r="O278" i="7" s="1"/>
  <c r="O283" i="7"/>
  <c r="O284" i="7"/>
  <c r="O285" i="7"/>
  <c r="O286" i="7"/>
  <c r="O287" i="7"/>
  <c r="O288" i="7"/>
  <c r="O289" i="7"/>
  <c r="O290" i="7"/>
  <c r="O291" i="7"/>
  <c r="O292" i="7"/>
  <c r="K306" i="7"/>
  <c r="I63" i="6" s="1"/>
  <c r="O315" i="7"/>
  <c r="I314" i="7"/>
  <c r="H64" i="6" s="1"/>
  <c r="O317" i="7"/>
  <c r="O318" i="7"/>
  <c r="O319" i="7"/>
  <c r="O320" i="7"/>
  <c r="O321" i="7"/>
  <c r="O322" i="7"/>
  <c r="O323" i="7"/>
  <c r="O324" i="7"/>
  <c r="O325" i="7"/>
  <c r="O340" i="7"/>
  <c r="I339" i="7"/>
  <c r="H69" i="6" s="1"/>
  <c r="O342" i="7"/>
  <c r="O343" i="7"/>
  <c r="O344" i="7"/>
  <c r="O345" i="7"/>
  <c r="O346" i="7"/>
  <c r="O347" i="7"/>
  <c r="O348" i="7"/>
  <c r="I350" i="7"/>
  <c r="H71" i="6" s="1"/>
  <c r="M350" i="7"/>
  <c r="O355" i="7"/>
  <c r="I354" i="7"/>
  <c r="O360" i="7"/>
  <c r="I359" i="7"/>
  <c r="H74" i="6" s="1"/>
  <c r="I362" i="7"/>
  <c r="H75" i="6" s="1"/>
  <c r="O370" i="7"/>
  <c r="O369" i="7" s="1"/>
  <c r="O375" i="7"/>
  <c r="O374" i="7" s="1"/>
  <c r="K7" i="7"/>
  <c r="I6" i="6" s="1"/>
  <c r="O18" i="7"/>
  <c r="I17" i="7"/>
  <c r="H7" i="6" s="1"/>
  <c r="O20" i="7"/>
  <c r="O26" i="7"/>
  <c r="O25" i="7" s="1"/>
  <c r="O43" i="7"/>
  <c r="O42" i="7" s="1"/>
  <c r="K51" i="7"/>
  <c r="I19" i="6" s="1"/>
  <c r="M64" i="7"/>
  <c r="J25" i="6" s="1"/>
  <c r="M182" i="7"/>
  <c r="J34" i="6" s="1"/>
  <c r="O189" i="7"/>
  <c r="O188" i="7" s="1"/>
  <c r="O193" i="7"/>
  <c r="I192" i="7"/>
  <c r="H38" i="6" s="1"/>
  <c r="O195" i="7"/>
  <c r="O196" i="7"/>
  <c r="O197" i="7"/>
  <c r="O198" i="7"/>
  <c r="O199" i="7"/>
  <c r="O200" i="7"/>
  <c r="O204" i="7"/>
  <c r="O205" i="7"/>
  <c r="O206" i="7"/>
  <c r="O207" i="7"/>
  <c r="I208" i="7"/>
  <c r="H41" i="6" s="1"/>
  <c r="O220" i="7"/>
  <c r="O219" i="7" s="1"/>
  <c r="M229" i="7"/>
  <c r="J45" i="6" s="1"/>
  <c r="O234" i="7"/>
  <c r="I233" i="7"/>
  <c r="H47" i="6" s="1"/>
  <c r="O236" i="7"/>
  <c r="O237" i="7"/>
  <c r="O238" i="7"/>
  <c r="O239" i="7"/>
  <c r="O240" i="7"/>
  <c r="O241" i="7"/>
  <c r="O242" i="7"/>
  <c r="O243" i="7"/>
  <c r="O244" i="7"/>
  <c r="O245" i="7"/>
  <c r="K253" i="7"/>
  <c r="I50" i="6" s="1"/>
  <c r="O259" i="7"/>
  <c r="O260" i="7"/>
  <c r="O261" i="7"/>
  <c r="O262" i="7"/>
  <c r="O263" i="7"/>
  <c r="O264" i="7"/>
  <c r="O265" i="7"/>
  <c r="O266" i="7"/>
  <c r="O267" i="7"/>
  <c r="I269" i="7"/>
  <c r="H53" i="6" s="1"/>
  <c r="O273" i="7"/>
  <c r="O272" i="7" s="1"/>
  <c r="I274" i="7"/>
  <c r="H55" i="6" s="1"/>
  <c r="K55" i="6" s="1"/>
  <c r="O281" i="7"/>
  <c r="O280" i="7" s="1"/>
  <c r="I282" i="7"/>
  <c r="H59" i="6" s="1"/>
  <c r="M297" i="7"/>
  <c r="J61" i="6" s="1"/>
  <c r="K303" i="7"/>
  <c r="I62" i="6" s="1"/>
  <c r="O307" i="7"/>
  <c r="O308" i="7"/>
  <c r="O309" i="7"/>
  <c r="O310" i="7"/>
  <c r="O311" i="7"/>
  <c r="O312" i="7"/>
  <c r="O313" i="7"/>
  <c r="O327" i="7"/>
  <c r="O326" i="7" s="1"/>
  <c r="M329" i="7"/>
  <c r="J67" i="6" s="1"/>
  <c r="O336" i="7"/>
  <c r="O337" i="7"/>
  <c r="O338" i="7"/>
  <c r="O358" i="7"/>
  <c r="O357" i="7" s="1"/>
  <c r="M362" i="7"/>
  <c r="J75" i="6" s="1"/>
  <c r="O377" i="7"/>
  <c r="O376" i="7" s="1"/>
  <c r="I109" i="7"/>
  <c r="H27" i="6" s="1"/>
  <c r="K155" i="7"/>
  <c r="I30" i="6" s="1"/>
  <c r="I162" i="7"/>
  <c r="H32" i="6" s="1"/>
  <c r="O176" i="7"/>
  <c r="O177" i="7"/>
  <c r="O178" i="7"/>
  <c r="K182" i="7"/>
  <c r="I34" i="6" s="1"/>
  <c r="O191" i="7"/>
  <c r="O190" i="7" s="1"/>
  <c r="O202" i="7"/>
  <c r="O201" i="7" s="1"/>
  <c r="M208" i="7"/>
  <c r="J41" i="6" s="1"/>
  <c r="K229" i="7"/>
  <c r="I45" i="6" s="1"/>
  <c r="M246" i="7"/>
  <c r="J48" i="6" s="1"/>
  <c r="M269" i="7"/>
  <c r="I276" i="7"/>
  <c r="H56" i="6" s="1"/>
  <c r="K56" i="6" s="1"/>
  <c r="M282" i="7"/>
  <c r="J59" i="6" s="1"/>
  <c r="K293" i="7"/>
  <c r="I60" i="6" s="1"/>
  <c r="K297" i="7"/>
  <c r="I61" i="6" s="1"/>
  <c r="I303" i="7"/>
  <c r="H62" i="6" s="1"/>
  <c r="M314" i="7"/>
  <c r="J64" i="6" s="1"/>
  <c r="M339" i="7"/>
  <c r="J69" i="6" s="1"/>
  <c r="K362" i="7"/>
  <c r="I75" i="6" s="1"/>
  <c r="I372" i="7"/>
  <c r="H78" i="6" s="1"/>
  <c r="M233" i="7"/>
  <c r="J47" i="6" s="1"/>
  <c r="M258" i="7"/>
  <c r="J51" i="6" s="1"/>
  <c r="K269" i="7"/>
  <c r="I53" i="6" s="1"/>
  <c r="K282" i="7"/>
  <c r="I59" i="6" s="1"/>
  <c r="I293" i="7"/>
  <c r="H60" i="6" s="1"/>
  <c r="M306" i="7"/>
  <c r="J63" i="6" s="1"/>
  <c r="I329" i="7"/>
  <c r="M335" i="7"/>
  <c r="J68" i="6" s="1"/>
  <c r="K359" i="7"/>
  <c r="I74" i="6" s="1"/>
  <c r="J23" i="6"/>
  <c r="I33" i="7"/>
  <c r="H13" i="6" s="1"/>
  <c r="I38" i="7"/>
  <c r="H14" i="6" s="1"/>
  <c r="I45" i="7"/>
  <c r="O60" i="7"/>
  <c r="O59" i="7" s="1"/>
  <c r="I61" i="7"/>
  <c r="O67" i="7"/>
  <c r="O79" i="7"/>
  <c r="O80" i="7"/>
  <c r="O87" i="7"/>
  <c r="O88" i="7"/>
  <c r="O93" i="7"/>
  <c r="I92" i="7"/>
  <c r="H26" i="6" s="1"/>
  <c r="O94" i="7"/>
  <c r="O108" i="7"/>
  <c r="M109" i="7"/>
  <c r="J27" i="6" s="1"/>
  <c r="O10" i="7"/>
  <c r="O19" i="7"/>
  <c r="O24" i="7"/>
  <c r="I48" i="7"/>
  <c r="H18" i="6" s="1"/>
  <c r="O76" i="7"/>
  <c r="O84" i="7"/>
  <c r="O101" i="7"/>
  <c r="O114" i="7"/>
  <c r="O96" i="7"/>
  <c r="O111" i="7"/>
  <c r="I297" i="7"/>
  <c r="H61" i="6" s="1"/>
  <c r="O164" i="7"/>
  <c r="O181" i="7"/>
  <c r="O194" i="7"/>
  <c r="O235" i="7"/>
  <c r="O248" i="7"/>
  <c r="O316" i="7"/>
  <c r="O331" i="7"/>
  <c r="O341" i="7"/>
  <c r="O356" i="7"/>
  <c r="O152" i="7"/>
  <c r="O157" i="7"/>
  <c r="O223" i="7"/>
  <c r="O295" i="7"/>
  <c r="O305" i="7"/>
  <c r="O361" i="7"/>
  <c r="J28" i="6" l="1"/>
  <c r="J42" i="6"/>
  <c r="J31" i="6" s="1"/>
  <c r="O359" i="7"/>
  <c r="K8" i="6"/>
  <c r="I46" i="6"/>
  <c r="K20" i="6"/>
  <c r="I24" i="6"/>
  <c r="K63" i="7"/>
  <c r="O179" i="7"/>
  <c r="K19" i="6"/>
  <c r="O354" i="7"/>
  <c r="I66" i="6"/>
  <c r="K44" i="7"/>
  <c r="I16" i="6" s="1"/>
  <c r="I5" i="6" s="1"/>
  <c r="I232" i="7"/>
  <c r="K328" i="7"/>
  <c r="M44" i="7"/>
  <c r="J16" i="6" s="1"/>
  <c r="J5" i="6" s="1"/>
  <c r="O192" i="7"/>
  <c r="K68" i="6"/>
  <c r="O21" i="7"/>
  <c r="O54" i="7"/>
  <c r="O150" i="7"/>
  <c r="K268" i="7"/>
  <c r="O303" i="7"/>
  <c r="M149" i="7"/>
  <c r="O17" i="7"/>
  <c r="M232" i="7"/>
  <c r="O162" i="7"/>
  <c r="O7" i="7"/>
  <c r="O182" i="7"/>
  <c r="O339" i="7"/>
  <c r="K14" i="6"/>
  <c r="K33" i="6"/>
  <c r="O314" i="7"/>
  <c r="K252" i="7"/>
  <c r="K13" i="6"/>
  <c r="O246" i="7"/>
  <c r="K149" i="7"/>
  <c r="J17" i="6"/>
  <c r="K26" i="6"/>
  <c r="O329" i="7"/>
  <c r="M328" i="7"/>
  <c r="O293" i="7"/>
  <c r="K218" i="7"/>
  <c r="K161" i="7" s="1"/>
  <c r="O221" i="7"/>
  <c r="O155" i="7"/>
  <c r="O149" i="7" s="1"/>
  <c r="O233" i="7"/>
  <c r="J24" i="6"/>
  <c r="K7" i="6"/>
  <c r="K232" i="7"/>
  <c r="K38" i="6"/>
  <c r="O371" i="7"/>
  <c r="I49" i="6"/>
  <c r="O229" i="7"/>
  <c r="K40" i="6"/>
  <c r="O48" i="7"/>
  <c r="O51" i="7"/>
  <c r="O362" i="7"/>
  <c r="K41" i="6"/>
  <c r="O297" i="7"/>
  <c r="I252" i="7"/>
  <c r="H50" i="6"/>
  <c r="H49" i="6" s="1"/>
  <c r="M63" i="7"/>
  <c r="I70" i="6"/>
  <c r="K60" i="6"/>
  <c r="J46" i="6"/>
  <c r="K62" i="6"/>
  <c r="O269" i="7"/>
  <c r="O350" i="7"/>
  <c r="O253" i="7"/>
  <c r="O64" i="7"/>
  <c r="K63" i="6"/>
  <c r="I42" i="6"/>
  <c r="I31" i="6" s="1"/>
  <c r="K51" i="6"/>
  <c r="K78" i="6"/>
  <c r="H77" i="6"/>
  <c r="K77" i="6" s="1"/>
  <c r="K47" i="6"/>
  <c r="H46" i="6"/>
  <c r="I149" i="7"/>
  <c r="H29" i="6"/>
  <c r="O109" i="7"/>
  <c r="I268" i="7"/>
  <c r="I63" i="7"/>
  <c r="J66" i="6"/>
  <c r="O306" i="7"/>
  <c r="O258" i="7"/>
  <c r="O203" i="7"/>
  <c r="K75" i="6"/>
  <c r="K45" i="6"/>
  <c r="O208" i="7"/>
  <c r="K349" i="7"/>
  <c r="I28" i="6"/>
  <c r="I349" i="7"/>
  <c r="H72" i="6"/>
  <c r="K72" i="6" s="1"/>
  <c r="O335" i="7"/>
  <c r="K59" i="6"/>
  <c r="K30" i="6"/>
  <c r="O45" i="7"/>
  <c r="M218" i="7"/>
  <c r="M161" i="7" s="1"/>
  <c r="M252" i="7"/>
  <c r="J50" i="6"/>
  <c r="J49" i="6" s="1"/>
  <c r="I218" i="7"/>
  <c r="I161" i="7" s="1"/>
  <c r="H44" i="6"/>
  <c r="K69" i="6"/>
  <c r="K48" i="6"/>
  <c r="I328" i="7"/>
  <c r="H67" i="6"/>
  <c r="M268" i="7"/>
  <c r="J53" i="6"/>
  <c r="J52" i="6" s="1"/>
  <c r="M349" i="7"/>
  <c r="J71" i="6"/>
  <c r="J70" i="6" s="1"/>
  <c r="I371" i="7"/>
  <c r="I52" i="6"/>
  <c r="K74" i="6"/>
  <c r="K64" i="6"/>
  <c r="O282" i="7"/>
  <c r="O38" i="7"/>
  <c r="O33" i="7"/>
  <c r="K34" i="6"/>
  <c r="K18" i="6"/>
  <c r="K32" i="6"/>
  <c r="K27" i="6"/>
  <c r="H23" i="6"/>
  <c r="K6" i="6"/>
  <c r="K61" i="6"/>
  <c r="H52" i="6"/>
  <c r="I44" i="7"/>
  <c r="H16" i="6" s="1"/>
  <c r="H17" i="6"/>
  <c r="K25" i="6"/>
  <c r="H24" i="6"/>
  <c r="O92" i="7"/>
  <c r="J21" i="6" l="1"/>
  <c r="J4" i="6" s="1"/>
  <c r="I58" i="7"/>
  <c r="I21" i="6"/>
  <c r="I4" i="6" s="1"/>
  <c r="O218" i="7"/>
  <c r="O161" i="7" s="1"/>
  <c r="K58" i="7"/>
  <c r="H70" i="6"/>
  <c r="K70" i="6" s="1"/>
  <c r="K17" i="6"/>
  <c r="K6" i="7"/>
  <c r="O44" i="7"/>
  <c r="O6" i="7" s="1"/>
  <c r="O268" i="7"/>
  <c r="M6" i="7"/>
  <c r="M58" i="7"/>
  <c r="O232" i="7"/>
  <c r="K16" i="6"/>
  <c r="K5" i="6" s="1"/>
  <c r="K24" i="6"/>
  <c r="O63" i="7"/>
  <c r="O58" i="7" s="1"/>
  <c r="K50" i="6"/>
  <c r="O328" i="7"/>
  <c r="K52" i="6"/>
  <c r="O349" i="7"/>
  <c r="K53" i="6"/>
  <c r="O252" i="7"/>
  <c r="K46" i="6"/>
  <c r="K49" i="6"/>
  <c r="K71" i="6"/>
  <c r="K67" i="6"/>
  <c r="H66" i="6"/>
  <c r="K66" i="6" s="1"/>
  <c r="K44" i="6"/>
  <c r="H42" i="6"/>
  <c r="K29" i="6"/>
  <c r="H28" i="6"/>
  <c r="K28" i="6" s="1"/>
  <c r="K23" i="6"/>
  <c r="H5" i="6"/>
  <c r="I6" i="7"/>
  <c r="K5" i="7" l="1"/>
  <c r="I5" i="7"/>
  <c r="M5" i="7"/>
  <c r="O5" i="7"/>
  <c r="H21" i="6"/>
  <c r="K21" i="6" s="1"/>
  <c r="K42" i="6"/>
  <c r="H31" i="6"/>
  <c r="K31" i="6" s="1"/>
  <c r="K4" i="6" l="1"/>
  <c r="H4" i="6"/>
</calcChain>
</file>

<file path=xl/sharedStrings.xml><?xml version="1.0" encoding="utf-8"?>
<sst xmlns="http://schemas.openxmlformats.org/spreadsheetml/2006/main" count="4969" uniqueCount="1491">
  <si>
    <t>공종코드</t>
    <phoneticPr fontId="3" type="noConversion"/>
  </si>
  <si>
    <t>계산제외</t>
    <phoneticPr fontId="3" type="noConversion"/>
  </si>
  <si>
    <t>내역번호</t>
    <phoneticPr fontId="3" type="noConversion"/>
  </si>
  <si>
    <t>공종명</t>
    <phoneticPr fontId="3" type="noConversion"/>
  </si>
  <si>
    <t>규격</t>
  </si>
  <si>
    <t>단위</t>
  </si>
  <si>
    <t>수량</t>
    <phoneticPr fontId="2" type="noConversion"/>
  </si>
  <si>
    <t>재료비</t>
    <phoneticPr fontId="3" type="noConversion"/>
  </si>
  <si>
    <t>노무비</t>
    <phoneticPr fontId="3" type="noConversion"/>
  </si>
  <si>
    <t>경비</t>
    <phoneticPr fontId="3" type="noConversion"/>
  </si>
  <si>
    <t>합계</t>
    <phoneticPr fontId="3" type="noConversion"/>
  </si>
  <si>
    <t>비고</t>
  </si>
  <si>
    <t>01</t>
  </si>
  <si>
    <t/>
  </si>
  <si>
    <t>0101</t>
  </si>
  <si>
    <t>010101</t>
  </si>
  <si>
    <t>0102</t>
  </si>
  <si>
    <t>010201</t>
  </si>
  <si>
    <t>010202</t>
  </si>
  <si>
    <t>010203</t>
  </si>
  <si>
    <t>010204</t>
  </si>
  <si>
    <t>0103</t>
  </si>
  <si>
    <t>010301</t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</si>
  <si>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</si>
  <si>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</si>
  <si>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</si>
  <si>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</si>
  <si>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</si>
  <si>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</si>
  <si>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</si>
  <si>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</si>
  <si>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010310</t>
  </si>
  <si>
    <t>010311</t>
  </si>
  <si>
    <t>0104</t>
  </si>
  <si>
    <t>010401</t>
  </si>
  <si>
    <t>010402</t>
  </si>
  <si>
    <t>0105</t>
  </si>
  <si>
    <t>010501</t>
  </si>
  <si>
    <t>010502</t>
  </si>
  <si>
    <t>0106</t>
  </si>
  <si>
    <t>010601</t>
  </si>
  <si>
    <t>010602</t>
  </si>
  <si>
    <t>010603</t>
  </si>
  <si>
    <t>010604</t>
  </si>
  <si>
    <t>010605</t>
  </si>
  <si>
    <t>010606</t>
  </si>
  <si>
    <t>010607</t>
  </si>
  <si>
    <t>010608</t>
  </si>
  <si>
    <t>010609</t>
  </si>
  <si>
    <t>010610</t>
  </si>
  <si>
    <t>010611</t>
  </si>
  <si>
    <t>010612</t>
  </si>
  <si>
    <t>010613</t>
  </si>
  <si>
    <t>공종코드</t>
  </si>
  <si>
    <t>비  고</t>
  </si>
  <si>
    <t>세부공종구분</t>
  </si>
  <si>
    <t>심사공종</t>
  </si>
  <si>
    <t>실적공사비코드</t>
  </si>
  <si>
    <t>원설계코드</t>
  </si>
  <si>
    <t>평가</t>
  </si>
  <si>
    <t>_</t>
  </si>
  <si>
    <t>100</t>
  </si>
  <si>
    <t>200</t>
  </si>
  <si>
    <t>300</t>
  </si>
  <si>
    <t>400</t>
  </si>
  <si>
    <t>500</t>
  </si>
  <si>
    <t>600</t>
  </si>
  <si>
    <t>700</t>
  </si>
  <si>
    <t>M</t>
  </si>
  <si>
    <t>800</t>
  </si>
  <si>
    <t>900</t>
  </si>
  <si>
    <t>1000</t>
  </si>
  <si>
    <t>개소</t>
  </si>
  <si>
    <t>실적공사비</t>
  </si>
  <si>
    <t>심사제외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</si>
  <si>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</si>
  <si>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</si>
  <si>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</si>
  <si>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</si>
  <si>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</si>
  <si>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</si>
  <si>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</si>
  <si>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</si>
  <si>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</si>
  <si>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</si>
  <si>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</si>
  <si>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M3</t>
  </si>
  <si>
    <t>2200</t>
  </si>
  <si>
    <t>2300</t>
  </si>
  <si>
    <t>2400</t>
  </si>
  <si>
    <t>일반자재</t>
  </si>
  <si>
    <t>2500</t>
  </si>
  <si>
    <t>2600</t>
  </si>
  <si>
    <t>본</t>
  </si>
  <si>
    <t>2700</t>
  </si>
  <si>
    <t>2800</t>
  </si>
  <si>
    <t>2900</t>
  </si>
  <si>
    <t>3000</t>
  </si>
  <si>
    <t>3100</t>
  </si>
  <si>
    <t>3200</t>
  </si>
  <si>
    <t>3300</t>
  </si>
  <si>
    <t>3400</t>
  </si>
  <si>
    <t>회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</si>
  <si>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</si>
  <si>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</si>
  <si>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</si>
  <si>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</si>
  <si>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</si>
  <si>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</si>
  <si>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</si>
  <si>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</si>
  <si>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</si>
  <si>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</si>
  <si>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</si>
  <si>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</si>
  <si>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합판거푸집</t>
  </si>
  <si>
    <t>4회</t>
  </si>
  <si>
    <t>4700</t>
  </si>
  <si>
    <t>4800</t>
  </si>
  <si>
    <t>4900</t>
  </si>
  <si>
    <t>무대(입력불가)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</si>
  <si>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</si>
  <si>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</si>
  <si>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</si>
  <si>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</si>
  <si>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</si>
  <si>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</si>
  <si>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</si>
  <si>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</si>
  <si>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</si>
  <si>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</si>
  <si>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</si>
  <si>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</si>
  <si>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</si>
  <si>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[별표 3-3] 주요자재 평가,</t>
  </si>
  <si>
    <t>주요자재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</si>
  <si>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</si>
  <si>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</si>
  <si>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</si>
  <si>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</si>
  <si>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</si>
  <si>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</si>
  <si>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</si>
  <si>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</si>
  <si>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</si>
  <si>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</si>
  <si>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</si>
  <si>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</si>
  <si>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</si>
  <si>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</si>
  <si>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</si>
  <si>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[별표 3-3] 일반자재 평가,</t>
  </si>
  <si>
    <t>7800</t>
  </si>
  <si>
    <t>EA</t>
  </si>
  <si>
    <t>7900</t>
  </si>
  <si>
    <t>8000</t>
  </si>
  <si>
    <t>8100</t>
  </si>
  <si>
    <t>8200</t>
  </si>
  <si>
    <t>8300</t>
  </si>
  <si>
    <t>8400</t>
  </si>
  <si>
    <t>8500</t>
  </si>
  <si>
    <t>8600</t>
  </si>
  <si>
    <t>8700</t>
  </si>
  <si>
    <t>8800</t>
  </si>
  <si>
    <t>8900</t>
  </si>
  <si>
    <t>9000</t>
  </si>
  <si>
    <t>9100</t>
  </si>
  <si>
    <t>9200</t>
  </si>
  <si>
    <t>9300</t>
  </si>
  <si>
    <t>9400</t>
  </si>
  <si>
    <t>9500</t>
  </si>
  <si>
    <t>9600</t>
  </si>
  <si>
    <t>9700</t>
  </si>
  <si>
    <t>9800</t>
  </si>
  <si>
    <t>9900</t>
  </si>
  <si>
    <t>10000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</si>
  <si>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</si>
  <si>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</si>
  <si>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</si>
  <si>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</si>
  <si>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</si>
  <si>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</si>
  <si>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</si>
  <si>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</si>
  <si>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</si>
  <si>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11000</t>
  </si>
  <si>
    <t>11100</t>
  </si>
  <si>
    <t>11200</t>
  </si>
  <si>
    <t>11300</t>
  </si>
  <si>
    <t>11400</t>
  </si>
  <si>
    <t>11500</t>
  </si>
  <si>
    <t>11600</t>
  </si>
  <si>
    <t>11700</t>
  </si>
  <si>
    <t>11800</t>
  </si>
  <si>
    <t>11900</t>
  </si>
  <si>
    <t>12000</t>
  </si>
  <si>
    <t>12100</t>
  </si>
  <si>
    <t>12200</t>
  </si>
  <si>
    <t>12300</t>
  </si>
  <si>
    <t>12400</t>
  </si>
  <si>
    <t>12500</t>
  </si>
  <si>
    <t>12600</t>
  </si>
  <si>
    <t>12700</t>
  </si>
  <si>
    <t>12800</t>
  </si>
  <si>
    <t>12900</t>
  </si>
  <si>
    <t>13000</t>
  </si>
  <si>
    <t>13100</t>
  </si>
  <si>
    <t>13200</t>
  </si>
  <si>
    <t>13300</t>
  </si>
  <si>
    <t>13400</t>
  </si>
  <si>
    <t>13500</t>
  </si>
  <si>
    <t>13600</t>
  </si>
  <si>
    <t>13700</t>
  </si>
  <si>
    <t>13800</t>
  </si>
  <si>
    <t>13900</t>
  </si>
  <si>
    <t>14000</t>
  </si>
  <si>
    <t>14100</t>
  </si>
  <si>
    <t>14200</t>
  </si>
  <si>
    <t>14300</t>
  </si>
  <si>
    <t>14400</t>
  </si>
  <si>
    <t>14500</t>
  </si>
  <si>
    <t>14600</t>
  </si>
  <si>
    <t>14700</t>
  </si>
  <si>
    <t>14800</t>
  </si>
  <si>
    <t>14900</t>
  </si>
  <si>
    <t>15000</t>
  </si>
  <si>
    <t>15100</t>
  </si>
  <si>
    <t>15200</t>
  </si>
  <si>
    <t>15300</t>
  </si>
  <si>
    <t>15400</t>
  </si>
  <si>
    <t>15500</t>
  </si>
  <si>
    <t>15600</t>
  </si>
  <si>
    <t>15700</t>
  </si>
  <si>
    <t>15800</t>
  </si>
  <si>
    <t>15900</t>
  </si>
  <si>
    <t>16000</t>
  </si>
  <si>
    <t>16100</t>
  </si>
  <si>
    <t>16200</t>
  </si>
  <si>
    <t>16300</t>
  </si>
  <si>
    <t>16400</t>
  </si>
  <si>
    <t>16500</t>
  </si>
  <si>
    <t>16600</t>
  </si>
  <si>
    <t>16700</t>
  </si>
  <si>
    <t>16800</t>
  </si>
  <si>
    <t>16900</t>
  </si>
  <si>
    <t>17000</t>
  </si>
  <si>
    <t>17100</t>
  </si>
  <si>
    <t>17200</t>
  </si>
  <si>
    <t>17300</t>
  </si>
  <si>
    <t>17400</t>
  </si>
  <si>
    <t>17500</t>
  </si>
  <si>
    <t>17600</t>
  </si>
  <si>
    <t>17700</t>
  </si>
  <si>
    <t>17800</t>
  </si>
  <si>
    <t>17900</t>
  </si>
  <si>
    <t>18000</t>
  </si>
  <si>
    <t>18100</t>
  </si>
  <si>
    <t>18200</t>
  </si>
  <si>
    <t>18300</t>
  </si>
  <si>
    <t>18400</t>
  </si>
  <si>
    <t>18500</t>
  </si>
  <si>
    <t>18600</t>
  </si>
  <si>
    <t>18700</t>
  </si>
  <si>
    <t>18800</t>
  </si>
  <si>
    <t>18900</t>
  </si>
  <si>
    <t>19000</t>
  </si>
  <si>
    <t>19100</t>
  </si>
  <si>
    <t>19200</t>
  </si>
  <si>
    <t>19300</t>
  </si>
  <si>
    <t>19400</t>
  </si>
  <si>
    <t>19500</t>
  </si>
  <si>
    <t>19600</t>
  </si>
  <si>
    <t>19700</t>
  </si>
  <si>
    <t>19800</t>
  </si>
  <si>
    <t>19900</t>
  </si>
  <si>
    <t>20000</t>
  </si>
  <si>
    <t>20100</t>
  </si>
  <si>
    <t>20200</t>
  </si>
  <si>
    <t>20300</t>
  </si>
  <si>
    <t>20400</t>
  </si>
  <si>
    <t>20500</t>
  </si>
  <si>
    <t>20600</t>
  </si>
  <si>
    <t>20700</t>
  </si>
  <si>
    <t>20800</t>
  </si>
  <si>
    <t>20900</t>
  </si>
  <si>
    <t>21000</t>
  </si>
  <si>
    <t>21100</t>
  </si>
  <si>
    <t>21200</t>
  </si>
  <si>
    <t>21300</t>
  </si>
  <si>
    <t>21400</t>
  </si>
  <si>
    <t>21500</t>
  </si>
  <si>
    <t>21600</t>
  </si>
  <si>
    <t>21700</t>
  </si>
  <si>
    <t>21800</t>
  </si>
  <si>
    <t>21900</t>
  </si>
  <si>
    <t>22000</t>
  </si>
  <si>
    <t>22100</t>
  </si>
  <si>
    <t>22200</t>
  </si>
  <si>
    <t>22300</t>
  </si>
  <si>
    <t>22400</t>
  </si>
  <si>
    <t>22500</t>
  </si>
  <si>
    <t>22600</t>
  </si>
  <si>
    <t>22700</t>
  </si>
  <si>
    <t>22800</t>
  </si>
  <si>
    <t>22900</t>
  </si>
  <si>
    <t>23000</t>
  </si>
  <si>
    <t>23100</t>
  </si>
  <si>
    <t>23200</t>
  </si>
  <si>
    <t>23300</t>
  </si>
  <si>
    <t>23400</t>
  </si>
  <si>
    <t>23500</t>
  </si>
  <si>
    <t>23600</t>
  </si>
  <si>
    <t>23700</t>
  </si>
  <si>
    <t>23800</t>
  </si>
  <si>
    <t>23900</t>
  </si>
  <si>
    <t>24000</t>
  </si>
  <si>
    <t>24100</t>
  </si>
  <si>
    <t>24200</t>
  </si>
  <si>
    <t>24300</t>
  </si>
  <si>
    <t>24400</t>
  </si>
  <si>
    <t>24500</t>
  </si>
  <si>
    <t>24600</t>
  </si>
  <si>
    <t>24700</t>
  </si>
  <si>
    <t>24800</t>
  </si>
  <si>
    <t>24900</t>
  </si>
  <si>
    <t>25000</t>
  </si>
  <si>
    <t>25100</t>
  </si>
  <si>
    <t>25200</t>
  </si>
  <si>
    <t>25300</t>
  </si>
  <si>
    <t>25400</t>
  </si>
  <si>
    <t>25500</t>
  </si>
  <si>
    <t>25600</t>
  </si>
  <si>
    <t>25700</t>
  </si>
  <si>
    <t>25800</t>
  </si>
  <si>
    <t>25900</t>
  </si>
  <si>
    <t>26000</t>
  </si>
  <si>
    <t>26100</t>
  </si>
  <si>
    <t>26200</t>
  </si>
  <si>
    <t>26300</t>
  </si>
  <si>
    <t>26400</t>
  </si>
  <si>
    <t>26500</t>
  </si>
  <si>
    <t>26600</t>
  </si>
  <si>
    <t>26700</t>
  </si>
  <si>
    <t>26800</t>
  </si>
  <si>
    <t>26900</t>
  </si>
  <si>
    <t>27000</t>
  </si>
  <si>
    <t>27100</t>
  </si>
  <si>
    <t>27200</t>
  </si>
  <si>
    <t>27300</t>
  </si>
  <si>
    <t>27400</t>
  </si>
  <si>
    <t>27500</t>
  </si>
  <si>
    <t>27600</t>
  </si>
  <si>
    <t>27700</t>
  </si>
  <si>
    <t>27800</t>
  </si>
  <si>
    <t>27900</t>
  </si>
  <si>
    <t>28000</t>
  </si>
  <si>
    <t>28100</t>
  </si>
  <si>
    <t>28200</t>
  </si>
  <si>
    <t>28300</t>
  </si>
  <si>
    <t>28400</t>
  </si>
  <si>
    <t>28500</t>
  </si>
  <si>
    <t>28600</t>
  </si>
  <si>
    <t>28700</t>
  </si>
  <si>
    <t>28800</t>
  </si>
  <si>
    <t>28900</t>
  </si>
  <si>
    <t>29000</t>
  </si>
  <si>
    <t>29100</t>
  </si>
  <si>
    <t>29200</t>
  </si>
  <si>
    <t>29300</t>
  </si>
  <si>
    <t>29400</t>
  </si>
  <si>
    <t>29500</t>
  </si>
  <si>
    <t>29600</t>
  </si>
  <si>
    <t>29700</t>
  </si>
  <si>
    <t>29800</t>
  </si>
  <si>
    <t>29900</t>
  </si>
  <si>
    <t>30000</t>
  </si>
  <si>
    <t>30100</t>
  </si>
  <si>
    <t>30200</t>
  </si>
  <si>
    <t>30300</t>
  </si>
  <si>
    <t>30400</t>
  </si>
  <si>
    <t>30500</t>
  </si>
  <si>
    <t>30600</t>
  </si>
  <si>
    <t>30700</t>
  </si>
  <si>
    <t>30800</t>
  </si>
  <si>
    <t>30900</t>
  </si>
  <si>
    <t>31000</t>
  </si>
  <si>
    <t>31100</t>
  </si>
  <si>
    <t>31200</t>
  </si>
  <si>
    <t>31300</t>
  </si>
  <si>
    <t>31400</t>
  </si>
  <si>
    <t>31500</t>
  </si>
  <si>
    <t>31600</t>
  </si>
  <si>
    <t>31700</t>
  </si>
  <si>
    <t>31800</t>
  </si>
  <si>
    <t>31900</t>
  </si>
  <si>
    <t>32000</t>
  </si>
  <si>
    <t>32100</t>
  </si>
  <si>
    <t>32200</t>
  </si>
  <si>
    <t>32300</t>
  </si>
  <si>
    <t>32400</t>
  </si>
  <si>
    <t>32500</t>
  </si>
  <si>
    <t>32600</t>
  </si>
  <si>
    <t>32700</t>
  </si>
  <si>
    <t>32800</t>
  </si>
  <si>
    <t>32900</t>
  </si>
  <si>
    <t>33000</t>
  </si>
  <si>
    <t>33100</t>
  </si>
  <si>
    <t>33200</t>
  </si>
  <si>
    <t>33300</t>
  </si>
  <si>
    <t>33400</t>
  </si>
  <si>
    <t>33500</t>
  </si>
  <si>
    <t>33600</t>
  </si>
  <si>
    <t>33700</t>
  </si>
  <si>
    <t>33800</t>
  </si>
  <si>
    <t>33900</t>
  </si>
  <si>
    <t>34000</t>
  </si>
  <si>
    <t>34100</t>
  </si>
  <si>
    <t>34200</t>
  </si>
  <si>
    <t>34300</t>
  </si>
  <si>
    <t>34400</t>
  </si>
  <si>
    <t>34500</t>
  </si>
  <si>
    <t>34600</t>
  </si>
  <si>
    <t>34700</t>
  </si>
  <si>
    <t>34800</t>
  </si>
  <si>
    <t>34900</t>
  </si>
  <si>
    <t>35000</t>
  </si>
  <si>
    <t>35100</t>
  </si>
  <si>
    <t>35200</t>
  </si>
  <si>
    <t>35300</t>
  </si>
  <si>
    <t>35400</t>
  </si>
  <si>
    <t>35500</t>
  </si>
  <si>
    <t>35600</t>
  </si>
  <si>
    <t>35700</t>
  </si>
  <si>
    <t>35800</t>
  </si>
  <si>
    <t>35900</t>
  </si>
  <si>
    <t>36000</t>
  </si>
  <si>
    <t>36100</t>
  </si>
  <si>
    <t>36200</t>
  </si>
  <si>
    <t>36300</t>
  </si>
  <si>
    <t>36400</t>
  </si>
  <si>
    <t>36500</t>
  </si>
  <si>
    <t>36600</t>
  </si>
  <si>
    <t>36700</t>
  </si>
  <si>
    <t>36800</t>
  </si>
  <si>
    <t>36900</t>
  </si>
  <si>
    <t>37000</t>
  </si>
  <si>
    <t>37100</t>
  </si>
  <si>
    <t>37200</t>
  </si>
  <si>
    <t>37300</t>
  </si>
  <si>
    <t>Ton</t>
  </si>
  <si>
    <t>식</t>
  </si>
  <si>
    <t>공 종 별 집 계 표 ( 토 목 )</t>
    <phoneticPr fontId="3" type="noConversion"/>
  </si>
  <si>
    <t>*.</t>
  </si>
  <si>
    <t>토목공사</t>
  </si>
  <si>
    <t>식</t>
    <phoneticPr fontId="2" type="noConversion"/>
  </si>
  <si>
    <t>1.</t>
  </si>
  <si>
    <t>토공</t>
  </si>
  <si>
    <t>1)</t>
  </si>
  <si>
    <t>기존구조물철거</t>
  </si>
  <si>
    <t>010102</t>
  </si>
  <si>
    <t>2)</t>
  </si>
  <si>
    <t>흙깍기</t>
  </si>
  <si>
    <t>010103</t>
  </si>
  <si>
    <t>3)</t>
  </si>
  <si>
    <t>터    파    기</t>
  </si>
  <si>
    <t>010104</t>
  </si>
  <si>
    <t>4)</t>
  </si>
  <si>
    <t>되  메  우  기</t>
  </si>
  <si>
    <t>010105</t>
  </si>
  <si>
    <t>5)</t>
  </si>
  <si>
    <t>암    소    할</t>
  </si>
  <si>
    <t>010106</t>
  </si>
  <si>
    <t>6)</t>
  </si>
  <si>
    <t>흙    쌓    기</t>
  </si>
  <si>
    <t>010107</t>
  </si>
  <si>
    <t>7)</t>
  </si>
  <si>
    <t>표  토  제  거</t>
  </si>
  <si>
    <t>010108</t>
  </si>
  <si>
    <t>8)</t>
  </si>
  <si>
    <t>법 면 보 호 공</t>
  </si>
  <si>
    <t>010109</t>
  </si>
  <si>
    <t>9)</t>
  </si>
  <si>
    <t>벌  개  제  근</t>
  </si>
  <si>
    <t>010110</t>
  </si>
  <si>
    <t>10)</t>
  </si>
  <si>
    <t>층    따    기</t>
  </si>
  <si>
    <t>010111</t>
  </si>
  <si>
    <t>11)</t>
  </si>
  <si>
    <t>운         반</t>
  </si>
  <si>
    <t>01011101</t>
  </si>
  <si>
    <t>1]</t>
  </si>
  <si>
    <t>토  사  운  반</t>
  </si>
  <si>
    <t>01011102</t>
  </si>
  <si>
    <t>2]</t>
  </si>
  <si>
    <t>리  핑  운  반</t>
  </si>
  <si>
    <t>01011103</t>
  </si>
  <si>
    <t>3]</t>
  </si>
  <si>
    <t>발 파 암 운 반</t>
  </si>
  <si>
    <t>01011104</t>
  </si>
  <si>
    <t>4]</t>
  </si>
  <si>
    <t>순 성 토 운 반</t>
  </si>
  <si>
    <t>2.</t>
  </si>
  <si>
    <t>구  조  물  공</t>
  </si>
  <si>
    <t>L 형 옹 벽</t>
  </si>
  <si>
    <t>조경석 쌓기</t>
  </si>
  <si>
    <t>합벽식옹벽</t>
  </si>
  <si>
    <t>01020301</t>
  </si>
  <si>
    <t>옹 벽 공</t>
  </si>
  <si>
    <t>01020302</t>
  </si>
  <si>
    <t>가 시 설</t>
  </si>
  <si>
    <t>01020303</t>
  </si>
  <si>
    <t>어스앙카공</t>
  </si>
  <si>
    <t>보강토 옹벽</t>
  </si>
  <si>
    <t>01020401</t>
  </si>
  <si>
    <t>기초 콘크리트</t>
  </si>
  <si>
    <t>01020402</t>
  </si>
  <si>
    <t>보강토 옹벽설치</t>
  </si>
  <si>
    <t>4.</t>
  </si>
  <si>
    <t>우    수    공</t>
  </si>
  <si>
    <t>맨  홀</t>
  </si>
  <si>
    <t>집 수 정</t>
  </si>
  <si>
    <t>U형 측구</t>
  </si>
  <si>
    <t>우수받이</t>
  </si>
  <si>
    <t>조립식배수로설치</t>
  </si>
  <si>
    <t>산마루측구</t>
  </si>
  <si>
    <t>우수관 부설</t>
  </si>
  <si>
    <t>U형 플륨관</t>
  </si>
  <si>
    <t>호 안 블 럭</t>
  </si>
  <si>
    <t>낙차공설치</t>
  </si>
  <si>
    <t>우수 저류조</t>
  </si>
  <si>
    <t>01031101</t>
  </si>
  <si>
    <t>기초</t>
  </si>
  <si>
    <t>01031102</t>
  </si>
  <si>
    <t>저 류 조</t>
  </si>
  <si>
    <t>01031103</t>
  </si>
  <si>
    <t>부대시설</t>
  </si>
  <si>
    <t>5.</t>
  </si>
  <si>
    <t>오    수    공</t>
  </si>
  <si>
    <t>오 수 관</t>
  </si>
  <si>
    <t>6.</t>
  </si>
  <si>
    <t>수    전    공</t>
  </si>
  <si>
    <t>관 부 설</t>
  </si>
  <si>
    <t>자 재 대</t>
  </si>
  <si>
    <t>7.</t>
  </si>
  <si>
    <t>시  설  물  공</t>
  </si>
  <si>
    <t>국기 계양대</t>
  </si>
  <si>
    <t>음 수 대</t>
  </si>
  <si>
    <t>게 시 판</t>
  </si>
  <si>
    <t>본 부 석</t>
  </si>
  <si>
    <t>볼 라 드</t>
  </si>
  <si>
    <t>카스토퍼 설치</t>
  </si>
  <si>
    <t>계  단</t>
  </si>
  <si>
    <t>스 탠 드</t>
  </si>
  <si>
    <t>플 랜 터</t>
  </si>
  <si>
    <t>화강판석포장</t>
  </si>
  <si>
    <t>생 태 연 못</t>
  </si>
  <si>
    <t>12)</t>
  </si>
  <si>
    <t>목재난간설치</t>
  </si>
  <si>
    <t>13)</t>
  </si>
  <si>
    <t>교 문 설 치</t>
  </si>
  <si>
    <t>0107</t>
  </si>
  <si>
    <t>8.</t>
  </si>
  <si>
    <t>운  동  장  공</t>
  </si>
  <si>
    <t>010701</t>
  </si>
  <si>
    <t>배  수  공</t>
  </si>
  <si>
    <t>010702</t>
  </si>
  <si>
    <t>포  장  공</t>
  </si>
  <si>
    <t>010703</t>
  </si>
  <si>
    <t>시 설 물 공</t>
  </si>
  <si>
    <t>0108</t>
  </si>
  <si>
    <t>9.</t>
  </si>
  <si>
    <t>포    장    공</t>
  </si>
  <si>
    <t>010801</t>
  </si>
  <si>
    <t>블럭 포장</t>
  </si>
  <si>
    <t>010802</t>
  </si>
  <si>
    <t>아스콘 포장</t>
  </si>
  <si>
    <t>010803</t>
  </si>
  <si>
    <t>잔디블럭포장</t>
  </si>
  <si>
    <t>010804</t>
  </si>
  <si>
    <t>콘크리트포장</t>
  </si>
  <si>
    <t>010805</t>
  </si>
  <si>
    <t>연석 설치</t>
  </si>
  <si>
    <t>010806</t>
  </si>
  <si>
    <t>차선도색</t>
  </si>
  <si>
    <t>0109</t>
  </si>
  <si>
    <t>10.</t>
  </si>
  <si>
    <t>부    대    공</t>
  </si>
  <si>
    <t>010901</t>
  </si>
  <si>
    <t>자재 운반</t>
  </si>
  <si>
    <t>010902</t>
  </si>
  <si>
    <t>중기 운반</t>
  </si>
  <si>
    <t>010903</t>
  </si>
  <si>
    <t>주요자재대</t>
  </si>
  <si>
    <t>내 역 서 (토목)</t>
    <phoneticPr fontId="2" type="noConversion"/>
  </si>
  <si>
    <t>순 번</t>
    <phoneticPr fontId="2" type="noConversion"/>
  </si>
  <si>
    <t>번 호</t>
    <phoneticPr fontId="2" type="noConversion"/>
  </si>
  <si>
    <t>공 종 명</t>
    <phoneticPr fontId="2" type="noConversion"/>
  </si>
  <si>
    <t>규 격</t>
    <phoneticPr fontId="2" type="noConversion"/>
  </si>
  <si>
    <t>단 위</t>
    <phoneticPr fontId="2" type="noConversion"/>
  </si>
  <si>
    <t>재 료 비</t>
    <phoneticPr fontId="2" type="noConversion"/>
  </si>
  <si>
    <t>노 무 비</t>
    <phoneticPr fontId="2" type="noConversion"/>
  </si>
  <si>
    <t>경  비</t>
    <phoneticPr fontId="2" type="noConversion"/>
  </si>
  <si>
    <t>합 계 금 액</t>
    <phoneticPr fontId="2" type="noConversion"/>
  </si>
  <si>
    <t>단 가</t>
    <phoneticPr fontId="2" type="noConversion"/>
  </si>
  <si>
    <t>금 액</t>
    <phoneticPr fontId="2" type="noConversion"/>
  </si>
  <si>
    <t>철근콘크리트 깨기</t>
  </si>
  <si>
    <t>T30cm이상,대형</t>
  </si>
  <si>
    <t>㎥</t>
  </si>
  <si>
    <t>산근  1호표</t>
  </si>
  <si>
    <t>CDC110210000</t>
  </si>
  <si>
    <t>무근콘크리트깨기</t>
  </si>
  <si>
    <t>T=30미만</t>
  </si>
  <si>
    <t>산근  2호표</t>
  </si>
  <si>
    <t>CDC120100001</t>
  </si>
  <si>
    <t>아스콘포장깨기</t>
  </si>
  <si>
    <t>일반구간</t>
  </si>
  <si>
    <t>산근  3호표</t>
  </si>
  <si>
    <t>CDC220100001</t>
  </si>
  <si>
    <t>포  장  절  단</t>
  </si>
  <si>
    <t>산근  4호표</t>
  </si>
  <si>
    <t>CDC210200001</t>
  </si>
  <si>
    <t>담  장  철  거</t>
  </si>
  <si>
    <t>인력10%+기계90%</t>
  </si>
  <si>
    <t>㎡</t>
  </si>
  <si>
    <t>산근  5호표</t>
  </si>
  <si>
    <t>20</t>
  </si>
  <si>
    <t>CAA12005N112</t>
  </si>
  <si>
    <t>수 목 이 식</t>
  </si>
  <si>
    <t>(B=10cm)</t>
  </si>
  <si>
    <t>주</t>
  </si>
  <si>
    <t>CDK13000N000</t>
  </si>
  <si>
    <t>가드 레일 철거</t>
  </si>
  <si>
    <t>제   2호표</t>
  </si>
  <si>
    <t>CDC720100000</t>
  </si>
  <si>
    <t>지장 가옥 헐기</t>
  </si>
  <si>
    <t>조립식,철재</t>
  </si>
  <si>
    <t>산근  6호표</t>
  </si>
  <si>
    <t>CAA197320000</t>
  </si>
  <si>
    <t>폐 자 재 처 리</t>
  </si>
  <si>
    <t>BH0.7㎥</t>
  </si>
  <si>
    <t>산근  7호표</t>
  </si>
  <si>
    <t>CDC810000000</t>
  </si>
  <si>
    <t>흙    깎    기</t>
  </si>
  <si>
    <t>토사(도쟈 19ton)</t>
  </si>
  <si>
    <t>CDD100200000</t>
  </si>
  <si>
    <t>리 핑 암 깍 기</t>
  </si>
  <si>
    <t>도쟈 32 ton</t>
  </si>
  <si>
    <t>CDD200000000</t>
  </si>
  <si>
    <t>암  석  절  취</t>
  </si>
  <si>
    <t>소규모진동제어발파</t>
  </si>
  <si>
    <t>산근 10호표</t>
  </si>
  <si>
    <t>CDD300400000</t>
  </si>
  <si>
    <t>터 파 기</t>
  </si>
  <si>
    <t>토사:0-1M</t>
  </si>
  <si>
    <t>산근 11호표</t>
  </si>
  <si>
    <t>CDE130100000</t>
  </si>
  <si>
    <t>터파기(리핑암)</t>
  </si>
  <si>
    <t>기계100%</t>
  </si>
  <si>
    <t>산근 12호표</t>
  </si>
  <si>
    <t>CDE230100000</t>
  </si>
  <si>
    <t>발파암,기계100%</t>
  </si>
  <si>
    <t>산근 13호표</t>
  </si>
  <si>
    <t>CDE320100000</t>
  </si>
  <si>
    <t>되메우기 및 다짐</t>
  </si>
  <si>
    <t>산근 14호표</t>
  </si>
  <si>
    <t>CDH110000001</t>
  </si>
  <si>
    <t>암 소 할 비</t>
  </si>
  <si>
    <t>대형브레이카+굴삭기0.7m3</t>
  </si>
  <si>
    <t>m3</t>
  </si>
  <si>
    <t>산근 15호표</t>
  </si>
  <si>
    <t>CDD300800001</t>
  </si>
  <si>
    <t>흙쌓기 및 다짐</t>
  </si>
  <si>
    <t>노      상</t>
  </si>
  <si>
    <t>산근 16호표</t>
  </si>
  <si>
    <t>CDG100200001</t>
  </si>
  <si>
    <t>답외구간</t>
  </si>
  <si>
    <t>산근 17호표</t>
  </si>
  <si>
    <t>CDB200000001</t>
  </si>
  <si>
    <t>면  고  르  기</t>
  </si>
  <si>
    <t>풍 화 암</t>
  </si>
  <si>
    <t>제   3호표</t>
  </si>
  <si>
    <t>ABC340400000</t>
  </si>
  <si>
    <t>발 파 암</t>
  </si>
  <si>
    <t>제   4호표</t>
  </si>
  <si>
    <t>ABC340500000</t>
  </si>
  <si>
    <t>G N S  S L O P E</t>
  </si>
  <si>
    <t>T=3cm</t>
  </si>
  <si>
    <t>제   5호표</t>
  </si>
  <si>
    <t>CDJ320150000</t>
  </si>
  <si>
    <t>T=5cm</t>
  </si>
  <si>
    <t>제   6호표</t>
  </si>
  <si>
    <t>CDJ441000500</t>
  </si>
  <si>
    <t>벌 개 제 근 공</t>
  </si>
  <si>
    <t>산근 18호표</t>
  </si>
  <si>
    <t>CDD200001135</t>
  </si>
  <si>
    <t>벌          목</t>
  </si>
  <si>
    <t>5이상-8m미만</t>
  </si>
  <si>
    <t>제   7호표</t>
  </si>
  <si>
    <t>CDA20001N000</t>
  </si>
  <si>
    <t>임목파쇄운반비</t>
  </si>
  <si>
    <t>계근비포함</t>
  </si>
  <si>
    <t>제   8호표</t>
  </si>
  <si>
    <t>CDC73000N000</t>
  </si>
  <si>
    <t>기      계</t>
  </si>
  <si>
    <t>산근 19호표</t>
  </si>
  <si>
    <t>CDI900100001</t>
  </si>
  <si>
    <t>유  용  무  대</t>
  </si>
  <si>
    <t>0000380</t>
  </si>
  <si>
    <t>도쟈 L=45.91m</t>
  </si>
  <si>
    <t>산근 20호표</t>
  </si>
  <si>
    <t>CAA163516145</t>
  </si>
  <si>
    <t>리 핑 암 운 반</t>
  </si>
  <si>
    <t>산근 21호표</t>
  </si>
  <si>
    <t>CAA163518954</t>
  </si>
  <si>
    <t>도자 L=45.91m</t>
  </si>
  <si>
    <t>산근 22호표</t>
  </si>
  <si>
    <t>CAA163515124</t>
  </si>
  <si>
    <t>토사,L=10km</t>
  </si>
  <si>
    <t>산근 23호표</t>
  </si>
  <si>
    <t>CAA163516113</t>
  </si>
  <si>
    <t>토사,L=15km</t>
  </si>
  <si>
    <t>산근 24호표</t>
  </si>
  <si>
    <t>CAA163516112</t>
  </si>
  <si>
    <t>토사,L=20km</t>
  </si>
  <si>
    <t>산근 25호표</t>
  </si>
  <si>
    <t>CAA163516111</t>
  </si>
  <si>
    <t>L형옹벽</t>
  </si>
  <si>
    <t>H=1.5-3.5m</t>
  </si>
  <si>
    <t>제   9호표</t>
  </si>
  <si>
    <t>21</t>
  </si>
  <si>
    <t>CCG520135000</t>
  </si>
  <si>
    <t>조경석 쌓기</t>
    <phoneticPr fontId="2" type="noConversion"/>
  </si>
  <si>
    <t>정원석 쌓기</t>
  </si>
  <si>
    <t>20ton이상</t>
  </si>
  <si>
    <t>제  10호표</t>
  </si>
  <si>
    <t>CRB600100000</t>
  </si>
  <si>
    <t>펌프카콘크리트</t>
  </si>
  <si>
    <t>철근,붐타설</t>
  </si>
  <si>
    <t>산근 26호표</t>
  </si>
  <si>
    <t>CEC220123210</t>
  </si>
  <si>
    <t>레미콘타설</t>
  </si>
  <si>
    <t>무근</t>
  </si>
  <si>
    <t>제  11호표</t>
  </si>
  <si>
    <t>AAB299100400</t>
  </si>
  <si>
    <t>3회(0-7m)</t>
  </si>
  <si>
    <t>제  13호표</t>
  </si>
  <si>
    <t>ADA230200000</t>
  </si>
  <si>
    <t>3회(7m-10m)</t>
  </si>
  <si>
    <t>제  14호표</t>
  </si>
  <si>
    <t>ADA220201000</t>
  </si>
  <si>
    <t>3회(10m-13m)</t>
  </si>
  <si>
    <t>제  15호표</t>
  </si>
  <si>
    <t>ADA220202000</t>
  </si>
  <si>
    <t>3회(13m-16m)</t>
  </si>
  <si>
    <t>제  16호표</t>
  </si>
  <si>
    <t>ADA220215000</t>
  </si>
  <si>
    <t>전면거푸집</t>
  </si>
  <si>
    <t>0-7m</t>
  </si>
  <si>
    <t>제  17호표</t>
  </si>
  <si>
    <t>CED80070N000</t>
  </si>
  <si>
    <t>7m-10m</t>
  </si>
  <si>
    <t>제  18호표</t>
  </si>
  <si>
    <t>CED80710N000</t>
  </si>
  <si>
    <t>10m-13m</t>
  </si>
  <si>
    <t>제  19호표</t>
  </si>
  <si>
    <t>CED81013N000</t>
  </si>
  <si>
    <t>13m~16m</t>
  </si>
  <si>
    <t>제  20호표</t>
  </si>
  <si>
    <t>CED81300N000</t>
  </si>
  <si>
    <t>제  21호표</t>
  </si>
  <si>
    <t>ADA220110000</t>
  </si>
  <si>
    <t>6회</t>
  </si>
  <si>
    <t>제  22호표</t>
  </si>
  <si>
    <t>ADA120200000</t>
  </si>
  <si>
    <t>스 치 로 폴</t>
  </si>
  <si>
    <t>(T=20m/m)</t>
  </si>
  <si>
    <t>[별표 3-3] 일반자재 평가, 산근 27호표</t>
  </si>
  <si>
    <t>CDC720106114</t>
  </si>
  <si>
    <t>강  관  비  계</t>
  </si>
  <si>
    <t>H=30 m까지</t>
  </si>
  <si>
    <t>산근 28호표</t>
  </si>
  <si>
    <t>CAA163517000</t>
  </si>
  <si>
    <t>강관 비계 다리</t>
  </si>
  <si>
    <t>계단식(3개월미만)</t>
  </si>
  <si>
    <t>제  23호표</t>
  </si>
  <si>
    <t>AAA310350200</t>
  </si>
  <si>
    <t>스  페  이  샤</t>
  </si>
  <si>
    <t>슬라브 및 기초용</t>
  </si>
  <si>
    <t>[별표 3-3] 일반자재 평가, 산근 29호표</t>
  </si>
  <si>
    <t>CDC720106115</t>
  </si>
  <si>
    <t>벽 체 용</t>
  </si>
  <si>
    <t>[별표 3-3] 일반자재 평가, 산근 30호표</t>
  </si>
  <si>
    <t>CDC720106116</t>
  </si>
  <si>
    <t>철근가공및조립</t>
  </si>
  <si>
    <t>복  잡</t>
  </si>
  <si>
    <t>제  24호표</t>
  </si>
  <si>
    <t>CEE000300001</t>
  </si>
  <si>
    <t>간  단</t>
  </si>
  <si>
    <t>제  25호표</t>
  </si>
  <si>
    <t>CEE000100001</t>
  </si>
  <si>
    <t>줄 눈 설 치</t>
  </si>
  <si>
    <t>가로수축</t>
  </si>
  <si>
    <t>m</t>
  </si>
  <si>
    <t>산근 31호표</t>
  </si>
  <si>
    <t>CAE141333912</t>
  </si>
  <si>
    <t>시  공  이  음</t>
  </si>
  <si>
    <t>20*10</t>
  </si>
  <si>
    <t>산근 32호표</t>
  </si>
  <si>
    <t>CDC720106117</t>
  </si>
  <si>
    <t>다    웰    바</t>
  </si>
  <si>
    <t>D=25mm</t>
  </si>
  <si>
    <t>산근 33호표</t>
  </si>
  <si>
    <t>CEF800260500</t>
  </si>
  <si>
    <t>지 수 판 설 치</t>
  </si>
  <si>
    <t>150×5T</t>
  </si>
  <si>
    <t>[별표 3-3] 일반자재 평가, 제  26호표</t>
  </si>
  <si>
    <t>CEF420000000</t>
  </si>
  <si>
    <t>충    진    재</t>
  </si>
  <si>
    <t>실런트</t>
  </si>
  <si>
    <t>[별표 3-3] 일반자재 평가, 산근 34호표</t>
  </si>
  <si>
    <t>CAE141333913</t>
  </si>
  <si>
    <t>배수파이프</t>
  </si>
  <si>
    <t>PVC,Φ100mm</t>
  </si>
  <si>
    <t>[별표 3-3] 일반자재 평가, 제  27호표</t>
  </si>
  <si>
    <t>CEG600101000</t>
  </si>
  <si>
    <t>캡콘크리트</t>
  </si>
  <si>
    <t>제  28호표</t>
  </si>
  <si>
    <t>ADF175070000</t>
  </si>
  <si>
    <t>합벽식옹벽일체화철근</t>
  </si>
  <si>
    <t>D25</t>
  </si>
  <si>
    <t>제  29호표</t>
  </si>
  <si>
    <t>AAB899100800</t>
  </si>
  <si>
    <t>토사천공</t>
  </si>
  <si>
    <t>3-WING비트,보링기(50HP)</t>
  </si>
  <si>
    <t>산근 35호표</t>
  </si>
  <si>
    <t>CDI615334419</t>
  </si>
  <si>
    <t>풍화암천공</t>
  </si>
  <si>
    <t>산근 36호표</t>
  </si>
  <si>
    <t>CDI615334422</t>
  </si>
  <si>
    <t>연암천공</t>
  </si>
  <si>
    <t>산근 37호표</t>
  </si>
  <si>
    <t>CAE141322911</t>
  </si>
  <si>
    <t>케이싱튜브설치및철거</t>
  </si>
  <si>
    <t>Ø450mm</t>
  </si>
  <si>
    <t>산근 38호표</t>
  </si>
  <si>
    <t>CDI615334444</t>
  </si>
  <si>
    <t>H-PILE 항타(천공후)</t>
  </si>
  <si>
    <t>H=250*250*9*14</t>
  </si>
  <si>
    <t>산근 39호표</t>
  </si>
  <si>
    <t>CAE110210000</t>
  </si>
  <si>
    <t>H파일두부정리</t>
  </si>
  <si>
    <t>산근 40호표</t>
  </si>
  <si>
    <t>CAE113133123</t>
  </si>
  <si>
    <t>H 파 일 이 음</t>
  </si>
  <si>
    <t>산근 41호표</t>
  </si>
  <si>
    <t>CAE113133000</t>
  </si>
  <si>
    <t>천공홀모래채움</t>
  </si>
  <si>
    <t>제  30호표</t>
  </si>
  <si>
    <t>CAE110400000</t>
  </si>
  <si>
    <t>띠장설치</t>
  </si>
  <si>
    <t>H=300*300</t>
  </si>
  <si>
    <t>제  31호표</t>
  </si>
  <si>
    <t>CAA21004N000</t>
  </si>
  <si>
    <t>띠장절단</t>
  </si>
  <si>
    <t>산근 42호표</t>
  </si>
  <si>
    <t>CAE110212222</t>
  </si>
  <si>
    <t>보걸이설치</t>
  </si>
  <si>
    <t>90*90*10</t>
  </si>
  <si>
    <t>산근 43호표</t>
  </si>
  <si>
    <t>CAE110213658</t>
  </si>
  <si>
    <t>토 류 판 설 치</t>
  </si>
  <si>
    <t>T=10cm</t>
  </si>
  <si>
    <t>산근 44호표</t>
  </si>
  <si>
    <t>CAA212210000</t>
  </si>
  <si>
    <t>T=15cm</t>
  </si>
  <si>
    <t>산근 45호표</t>
  </si>
  <si>
    <t>22</t>
  </si>
  <si>
    <t>CAA211110000</t>
  </si>
  <si>
    <t>강  재  운  반</t>
  </si>
  <si>
    <t>(포항재철-현장)</t>
  </si>
  <si>
    <t>산근 46호표</t>
  </si>
  <si>
    <t>CAA163517113</t>
  </si>
  <si>
    <t>공    제    대</t>
  </si>
  <si>
    <t>고 철</t>
  </si>
  <si>
    <t>PS내역(입력불가), [별표 3-3] 일반자재 평가,</t>
  </si>
  <si>
    <t>2011161420019115</t>
  </si>
  <si>
    <t>천          공</t>
  </si>
  <si>
    <t>D105,토사</t>
  </si>
  <si>
    <t>산근 47호표</t>
  </si>
  <si>
    <t>CDI615334411</t>
  </si>
  <si>
    <t>D105,풍화암</t>
  </si>
  <si>
    <t>산근 48호표</t>
  </si>
  <si>
    <t>CDI615334412</t>
  </si>
  <si>
    <t>D105,연암</t>
  </si>
  <si>
    <t>산근 49호표</t>
  </si>
  <si>
    <t>CDI615334413</t>
  </si>
  <si>
    <t>영구앵커체</t>
  </si>
  <si>
    <t>Ø12.7*4EA,L=9.5m</t>
  </si>
  <si>
    <t>공</t>
  </si>
  <si>
    <t>제  32호표</t>
  </si>
  <si>
    <t>CAE250101000</t>
  </si>
  <si>
    <t>Ø12.7*4EA,L=10.5m</t>
  </si>
  <si>
    <t>제  33호표</t>
  </si>
  <si>
    <t>CAE250001000</t>
  </si>
  <si>
    <t>Ø12.7*4EA,L=11.5m</t>
  </si>
  <si>
    <t>제  34호표</t>
  </si>
  <si>
    <t>CAE251601000</t>
  </si>
  <si>
    <t>Ø12.7*4EA,L=12.5m</t>
  </si>
  <si>
    <t>제  35호표</t>
  </si>
  <si>
    <t>CAE251501000</t>
  </si>
  <si>
    <t>Ø12.7*4EA,L=14.5m</t>
  </si>
  <si>
    <t>제  36호표</t>
  </si>
  <si>
    <t>CAE251401000</t>
  </si>
  <si>
    <t>Ø12.7*4EA,L=17.5m</t>
  </si>
  <si>
    <t>제  37호표</t>
  </si>
  <si>
    <t>CAE251301000</t>
  </si>
  <si>
    <t>Ø12.7*4EA,L=19.5m</t>
  </si>
  <si>
    <t>제  38호표</t>
  </si>
  <si>
    <t>CAE251201000</t>
  </si>
  <si>
    <t>Ø12.7*4EA,L=20.5m</t>
  </si>
  <si>
    <t>제  39호표</t>
  </si>
  <si>
    <t>CAE251101000</t>
  </si>
  <si>
    <t>Ø12.7*4EA,L=22.5m</t>
  </si>
  <si>
    <t>제  40호표</t>
  </si>
  <si>
    <t>CAE251001000</t>
  </si>
  <si>
    <t>Ø12.7*4EA,L=23.5m</t>
  </si>
  <si>
    <t>제  41호표</t>
  </si>
  <si>
    <t>CAE250901000</t>
  </si>
  <si>
    <t>Ø12.7*4EA,L=24.5m</t>
  </si>
  <si>
    <t>제  42호표</t>
  </si>
  <si>
    <t>CAE250801000</t>
  </si>
  <si>
    <t>Ø12.7*4EA,L=26.5m</t>
  </si>
  <si>
    <t>제  43호표</t>
  </si>
  <si>
    <t>CAE250701000</t>
  </si>
  <si>
    <t>Ø12.7*4EA,L=28.5m</t>
  </si>
  <si>
    <t>제  44호표</t>
  </si>
  <si>
    <t>CAE250601000</t>
  </si>
  <si>
    <t>Ø12.7*4EA,L=29.5m</t>
  </si>
  <si>
    <t>제  45호표</t>
  </si>
  <si>
    <t>CAE250501000</t>
  </si>
  <si>
    <t>Ø12.7*4EA,L=31.5m</t>
  </si>
  <si>
    <t>제  46호표</t>
  </si>
  <si>
    <t>CAE250401000</t>
  </si>
  <si>
    <t>Ø12.7*4EA,L=34.5m</t>
  </si>
  <si>
    <t>제  47호표</t>
  </si>
  <si>
    <t>CAE250301000</t>
  </si>
  <si>
    <t>Ø12.7*4EA,L=37.5m</t>
  </si>
  <si>
    <t>제  48호표</t>
  </si>
  <si>
    <t>CAE250201000</t>
  </si>
  <si>
    <t>앵커체삽입설치</t>
  </si>
  <si>
    <t>Ø12.7*4,L= 9.5m</t>
  </si>
  <si>
    <t>산근 50호표</t>
  </si>
  <si>
    <t>CAE141311825</t>
  </si>
  <si>
    <t>Ø12.7*4,L= 10.5m</t>
  </si>
  <si>
    <t>산근 51호표</t>
  </si>
  <si>
    <t>CAE141311826</t>
  </si>
  <si>
    <t>Ø12.7*4,L= 11.5m</t>
  </si>
  <si>
    <t>산근 52호표</t>
  </si>
  <si>
    <t>CAE141311827</t>
  </si>
  <si>
    <t>Ø12.7*4,L= 12.5m</t>
  </si>
  <si>
    <t>산근 53호표</t>
  </si>
  <si>
    <t>CAE141311824</t>
  </si>
  <si>
    <t>Ø12.7*4,L= 14.5m</t>
  </si>
  <si>
    <t>산근 54호표</t>
  </si>
  <si>
    <t>CAE141311823</t>
  </si>
  <si>
    <t>Ø12.7*4,L= 17.5m</t>
  </si>
  <si>
    <t>산근 55호표</t>
  </si>
  <si>
    <t>CAE141311822</t>
  </si>
  <si>
    <t>Ø12.7*4,L= 19.5m</t>
  </si>
  <si>
    <t>산근 56호표</t>
  </si>
  <si>
    <t>CAE141311821</t>
  </si>
  <si>
    <t>Ø12.7*4,L= 20.5m</t>
  </si>
  <si>
    <t>산근 57호표</t>
  </si>
  <si>
    <t>CAE141311820</t>
  </si>
  <si>
    <t>Ø12.7*4,L= 22.5m</t>
  </si>
  <si>
    <t>산근 58호표</t>
  </si>
  <si>
    <t>CAE141311819</t>
  </si>
  <si>
    <t>Ø12.7*4,L= 23.5m</t>
  </si>
  <si>
    <t>산근 59호표</t>
  </si>
  <si>
    <t>CAE141311818</t>
  </si>
  <si>
    <t>Ø12.7*4,L= 24.5m</t>
  </si>
  <si>
    <t>산근 60호표</t>
  </si>
  <si>
    <t>CAE141311817</t>
  </si>
  <si>
    <t>Ø12.7*4,L= 26.5m</t>
  </si>
  <si>
    <t>산근 61호표</t>
  </si>
  <si>
    <t>CAE141311816</t>
  </si>
  <si>
    <t>Ø12.7*4,L= 28.5m</t>
  </si>
  <si>
    <t>산근 62호표</t>
  </si>
  <si>
    <t>CAE141311815</t>
  </si>
  <si>
    <t>Ø12.7*4,L= 29.5m</t>
  </si>
  <si>
    <t>산근 63호표</t>
  </si>
  <si>
    <t>CAE141311814</t>
  </si>
  <si>
    <t>Ø12.7*4,L= 31.5m</t>
  </si>
  <si>
    <t>산근 64호표</t>
  </si>
  <si>
    <t>CAE141311813</t>
  </si>
  <si>
    <t>Ø12.7*4,L= 34.5m</t>
  </si>
  <si>
    <t>산근 65호표</t>
  </si>
  <si>
    <t>CAE141311812</t>
  </si>
  <si>
    <t>Ø12.7*4,L= 37.5m</t>
  </si>
  <si>
    <t>산근 66호표</t>
  </si>
  <si>
    <t>CAE141311811</t>
  </si>
  <si>
    <t>그라우팅</t>
  </si>
  <si>
    <t>산근 67호표</t>
  </si>
  <si>
    <t>CAE113133117</t>
  </si>
  <si>
    <t>사후계측관리비</t>
  </si>
  <si>
    <t>36개월기준</t>
  </si>
  <si>
    <t>23</t>
  </si>
  <si>
    <t>0000310</t>
  </si>
  <si>
    <t>유 로 폼</t>
  </si>
  <si>
    <t>벽 체</t>
  </si>
  <si>
    <t>제  49호표</t>
  </si>
  <si>
    <t>CED430000100</t>
  </si>
  <si>
    <t>잡석부설및다짐</t>
  </si>
  <si>
    <t>제  50호표</t>
  </si>
  <si>
    <t>CRC300030000</t>
  </si>
  <si>
    <t>잡   석</t>
  </si>
  <si>
    <t>1111169720142885</t>
  </si>
  <si>
    <t>보강토 블럭 쌓기</t>
  </si>
  <si>
    <t>표준형</t>
  </si>
  <si>
    <t>제  51호표</t>
  </si>
  <si>
    <t>CCG110100001</t>
  </si>
  <si>
    <t>보강토부설및다짐</t>
  </si>
  <si>
    <t>기   계</t>
  </si>
  <si>
    <t>산근 68호표</t>
  </si>
  <si>
    <t>CDG100201235</t>
  </si>
  <si>
    <t>유공관접합부설</t>
  </si>
  <si>
    <t>Ø200m/m</t>
  </si>
  <si>
    <t>제  52호표</t>
  </si>
  <si>
    <t>CHD123200000</t>
  </si>
  <si>
    <t>조립식맨홀 기초설치</t>
  </si>
  <si>
    <t>1호형(D900)</t>
  </si>
  <si>
    <t>제  53호표</t>
  </si>
  <si>
    <t>CHA730040000</t>
  </si>
  <si>
    <t>2호형(D1200)</t>
  </si>
  <si>
    <t>제  54호표</t>
  </si>
  <si>
    <t>CHA720040000</t>
  </si>
  <si>
    <t>조립식맨홀 설치</t>
  </si>
  <si>
    <t>제  55호표</t>
  </si>
  <si>
    <t>CHA320900000</t>
  </si>
  <si>
    <t>제  56호표</t>
  </si>
  <si>
    <t>CHA320200000</t>
  </si>
  <si>
    <t>맨홀뚜껑 설치</t>
  </si>
  <si>
    <t>D648, 주철</t>
  </si>
  <si>
    <t>제  57호표</t>
  </si>
  <si>
    <t>AAD210110300</t>
  </si>
  <si>
    <t>맨홀사다리 설치</t>
  </si>
  <si>
    <t>[별표 3-3] 일반자재 평가, 제  58호표</t>
  </si>
  <si>
    <t>CNR900090000</t>
  </si>
  <si>
    <t>상부구체</t>
  </si>
  <si>
    <t>Ø900, 0Hx200T</t>
  </si>
  <si>
    <t>2011161420021191</t>
  </si>
  <si>
    <t>하부구체</t>
  </si>
  <si>
    <t>Ø900, 1000Hx200T</t>
  </si>
  <si>
    <t>3012169921869284</t>
  </si>
  <si>
    <t>연직구체</t>
  </si>
  <si>
    <t>Ø900, 100Hx200T</t>
  </si>
  <si>
    <t>2011161420022128</t>
  </si>
  <si>
    <t>Ø900, 200Hx200T</t>
  </si>
  <si>
    <t>2011161420022134</t>
  </si>
  <si>
    <t>Ø900, 300Hx200T</t>
  </si>
  <si>
    <t>2011161420022133</t>
  </si>
  <si>
    <t>Ø900, 400Hx200T</t>
  </si>
  <si>
    <t>2011161420022132</t>
  </si>
  <si>
    <t>Ø900, 500Hx200T</t>
  </si>
  <si>
    <t>2011161420022129</t>
  </si>
  <si>
    <t>Ø1200, 0Hx300T</t>
  </si>
  <si>
    <t>2011161420021190</t>
  </si>
  <si>
    <t>Ø1200, 1000Hx200T</t>
  </si>
  <si>
    <t>3012169921869395</t>
  </si>
  <si>
    <t>Ø1200, 500Hx200T</t>
  </si>
  <si>
    <t>2011161420022131</t>
  </si>
  <si>
    <t>0.5x0.5x1.0</t>
  </si>
  <si>
    <t>제  59호표</t>
  </si>
  <si>
    <t>CLL111220200</t>
  </si>
  <si>
    <t>0.9x0.9x1.0</t>
  </si>
  <si>
    <t>제  60호표</t>
  </si>
  <si>
    <t>CLL111110300</t>
  </si>
  <si>
    <t>A-TYPE300x300</t>
  </si>
  <si>
    <t>제  61호표</t>
  </si>
  <si>
    <t>CLJ610629000</t>
  </si>
  <si>
    <t>A-TYPE 400x500</t>
  </si>
  <si>
    <t>제  62호표</t>
  </si>
  <si>
    <t>CLJ610619000</t>
  </si>
  <si>
    <t>500x500</t>
  </si>
  <si>
    <t>제  63호표</t>
  </si>
  <si>
    <t>CLJ610609000</t>
  </si>
  <si>
    <t>우수받이 설치</t>
  </si>
  <si>
    <t>510x410x600</t>
  </si>
  <si>
    <t>[별표 3-3] 일반자재 평가, 제  64호표</t>
  </si>
  <si>
    <t>AKB300400000</t>
  </si>
  <si>
    <t>조립식배수로 설치</t>
  </si>
  <si>
    <t>320*366*995</t>
  </si>
  <si>
    <t>제  65호표</t>
  </si>
  <si>
    <t>APC000100000</t>
  </si>
  <si>
    <t>산 마 루 측 구</t>
  </si>
  <si>
    <t>TYPE-1(H=450mm)</t>
  </si>
  <si>
    <t>제  66호표</t>
  </si>
  <si>
    <t>CLJ330100000</t>
  </si>
  <si>
    <t>PE 이중벽관 접합 및 부설</t>
  </si>
  <si>
    <t>D200</t>
  </si>
  <si>
    <t>제  67호표</t>
  </si>
  <si>
    <t>AKB112600000</t>
  </si>
  <si>
    <t>D300</t>
  </si>
  <si>
    <t>제  68호표</t>
  </si>
  <si>
    <t>AKB112740000</t>
  </si>
  <si>
    <t>D400</t>
  </si>
  <si>
    <t>제  69호표</t>
  </si>
  <si>
    <t>AKB112700000</t>
  </si>
  <si>
    <t>D500</t>
  </si>
  <si>
    <t>제  70호표</t>
  </si>
  <si>
    <t>AKB112720000</t>
  </si>
  <si>
    <t>D800</t>
  </si>
  <si>
    <t>제  71호표</t>
  </si>
  <si>
    <t>AKB112730000</t>
  </si>
  <si>
    <t>지수단관</t>
  </si>
  <si>
    <t>D=400mm</t>
  </si>
  <si>
    <t>4014219711126633</t>
  </si>
  <si>
    <t>D=500mm</t>
  </si>
  <si>
    <t>4014219711126632</t>
  </si>
  <si>
    <t>D=800mm</t>
  </si>
  <si>
    <t>4014219711126631</t>
  </si>
  <si>
    <t>U형플륨관</t>
  </si>
  <si>
    <t>B=300</t>
  </si>
  <si>
    <t>[별표 3-3] 일반자재 평가, 제  72호표</t>
  </si>
  <si>
    <t>CLJ610625000</t>
  </si>
  <si>
    <t>생태블럭천단및기초</t>
  </si>
  <si>
    <t>제  73호표</t>
  </si>
  <si>
    <t>CLR345532200</t>
  </si>
  <si>
    <t>고름및부착몰탈</t>
  </si>
  <si>
    <t>T=20mm</t>
  </si>
  <si>
    <t>제  74호표</t>
  </si>
  <si>
    <t>AGA123000000</t>
  </si>
  <si>
    <t>생태옹벽설치</t>
  </si>
  <si>
    <t>1000x500x400</t>
  </si>
  <si>
    <t>제  75호표</t>
  </si>
  <si>
    <t>COH720200000</t>
  </si>
  <si>
    <t>관목류식재</t>
  </si>
  <si>
    <t>제  76호표</t>
  </si>
  <si>
    <t>CDK22010N000</t>
  </si>
  <si>
    <t>철근구조물</t>
  </si>
  <si>
    <t>제  77호표</t>
  </si>
  <si>
    <t>CEC220111230</t>
  </si>
  <si>
    <t>보  통</t>
  </si>
  <si>
    <t>제  78호표</t>
  </si>
  <si>
    <t>CEE000200001</t>
  </si>
  <si>
    <t>PVC관 접합부설</t>
  </si>
  <si>
    <t>PVC,Φ30mm</t>
  </si>
  <si>
    <t>[별표 3-3] 일반자재 평가, 제  79호표</t>
  </si>
  <si>
    <t>CGD100025000</t>
  </si>
  <si>
    <t>뒷채움잡석부설</t>
  </si>
  <si>
    <t>BH0.4㎥,기계90%+인력10%</t>
  </si>
  <si>
    <t>산근 69호표</t>
  </si>
  <si>
    <t>CDI610000001</t>
  </si>
  <si>
    <t>모래부설</t>
  </si>
  <si>
    <t>기계80+인력20</t>
  </si>
  <si>
    <t>산근 70호표</t>
  </si>
  <si>
    <t>CDI610003334</t>
  </si>
  <si>
    <t>우레탄방수</t>
  </si>
  <si>
    <t>도막방수</t>
  </si>
  <si>
    <t>산근 71호표</t>
  </si>
  <si>
    <t>CAE141333911</t>
  </si>
  <si>
    <t>파형강판(수밀볼트)</t>
  </si>
  <si>
    <t>M19</t>
  </si>
  <si>
    <t>3116169920135191</t>
  </si>
  <si>
    <t>ㄷ 형강</t>
  </si>
  <si>
    <t>ㄷ-75*40*5t</t>
  </si>
  <si>
    <t>2011161420017113</t>
  </si>
  <si>
    <t>격벽</t>
  </si>
  <si>
    <t>열연강판</t>
  </si>
  <si>
    <t>2011161420018118</t>
  </si>
  <si>
    <t>PL파형강관</t>
  </si>
  <si>
    <t>D700-2.7t</t>
  </si>
  <si>
    <t>2011161420015117</t>
  </si>
  <si>
    <t>강판용접</t>
  </si>
  <si>
    <t>제  80호표</t>
  </si>
  <si>
    <t>MJE150005000</t>
  </si>
  <si>
    <t>펌프 및 부대시설</t>
  </si>
  <si>
    <t>0000370</t>
  </si>
  <si>
    <t>2011161420022130</t>
  </si>
  <si>
    <t>D150</t>
  </si>
  <si>
    <t>제  81호표</t>
  </si>
  <si>
    <t>AKB112500000</t>
  </si>
  <si>
    <t>D250</t>
  </si>
  <si>
    <t>제  82호표</t>
  </si>
  <si>
    <t>AKB112710000</t>
  </si>
  <si>
    <t>D=250mm</t>
  </si>
  <si>
    <t>4014219711126634</t>
  </si>
  <si>
    <t>D=300mm</t>
  </si>
  <si>
    <t>4014219711126630</t>
  </si>
  <si>
    <t>PE관 부설 및 접합</t>
  </si>
  <si>
    <t>D25mm(나사조임)</t>
  </si>
  <si>
    <t>제  83호표</t>
  </si>
  <si>
    <t>CGF900103000</t>
  </si>
  <si>
    <t>D50mm(나사조임)</t>
  </si>
  <si>
    <t>제  84호표</t>
  </si>
  <si>
    <t>CGF900106000</t>
  </si>
  <si>
    <t>밸브박스 설치</t>
  </si>
  <si>
    <t>제  85호표</t>
  </si>
  <si>
    <t>MFA000002000</t>
  </si>
  <si>
    <t>스프링쿨러 설치</t>
  </si>
  <si>
    <t>[별표 3-3] 일반자재 평가, 제  86호표</t>
  </si>
  <si>
    <t>MKI111001000</t>
  </si>
  <si>
    <t>PE수도관</t>
  </si>
  <si>
    <t>2011161420013117</t>
  </si>
  <si>
    <t>D50</t>
  </si>
  <si>
    <t>2011161420013116</t>
  </si>
  <si>
    <t>게이트밸브 청동10Kg</t>
  </si>
  <si>
    <t>2011161420018117</t>
  </si>
  <si>
    <t>PE조임식정티</t>
  </si>
  <si>
    <t>2011161420015113</t>
  </si>
  <si>
    <t>2011161420015114</t>
  </si>
  <si>
    <t>PE청동밸브소켓(나사식)</t>
  </si>
  <si>
    <t>2011161420015115</t>
  </si>
  <si>
    <t>PE조임식밸브소켓</t>
  </si>
  <si>
    <t>2011161420014119</t>
  </si>
  <si>
    <t>PE조임식이경소켓</t>
  </si>
  <si>
    <t>50x25</t>
  </si>
  <si>
    <t>2011161420015112</t>
  </si>
  <si>
    <t>PE조임식엘보</t>
  </si>
  <si>
    <t>2011161420015111</t>
  </si>
  <si>
    <t>국기계양대 기초</t>
  </si>
  <si>
    <t>6.0x1.2x1.0</t>
  </si>
  <si>
    <t>제  87호표</t>
  </si>
  <si>
    <t>CDK78910N000</t>
  </si>
  <si>
    <t>국기계양대 설치</t>
  </si>
  <si>
    <t>국기봉 3개소</t>
  </si>
  <si>
    <t>제  88호표</t>
  </si>
  <si>
    <t>AJL100300000</t>
  </si>
  <si>
    <t>음수대 기초</t>
  </si>
  <si>
    <t>제  89호표</t>
  </si>
  <si>
    <t>AMB601260000</t>
  </si>
  <si>
    <t>3.52x2.25</t>
  </si>
  <si>
    <t>제  90호표</t>
  </si>
  <si>
    <t>APA214100300</t>
  </si>
  <si>
    <t>본부석설치</t>
  </si>
  <si>
    <t>20*4.9</t>
  </si>
  <si>
    <t>제  91호표</t>
  </si>
  <si>
    <t>CDK789900000</t>
  </si>
  <si>
    <t>이동식 탄성 볼라드</t>
  </si>
  <si>
    <t>D200x1200</t>
  </si>
  <si>
    <t>제  92호표</t>
  </si>
  <si>
    <t>CDK78510N000</t>
  </si>
  <si>
    <t>고무 150x120x750</t>
  </si>
  <si>
    <t>제  93호표</t>
  </si>
  <si>
    <t>AON111200000</t>
  </si>
  <si>
    <t>계단설치(운동장)</t>
  </si>
  <si>
    <t>H1.95m*B3.9</t>
  </si>
  <si>
    <t>제  94호표</t>
  </si>
  <si>
    <t>AMB600100000</t>
  </si>
  <si>
    <t>H1.8m*B3.6</t>
  </si>
  <si>
    <t>제  95호표</t>
  </si>
  <si>
    <t>AMB600200000</t>
  </si>
  <si>
    <t>계단설치(중앙마당)</t>
  </si>
  <si>
    <t>H2.89m*B5.1</t>
  </si>
  <si>
    <t>제  96호표</t>
  </si>
  <si>
    <t>AMB600600000</t>
  </si>
  <si>
    <t>H2.04m*B3.6</t>
  </si>
  <si>
    <t>제  97호표</t>
  </si>
  <si>
    <t>AMB600400000</t>
  </si>
  <si>
    <t>H1.87m*B3.3</t>
  </si>
  <si>
    <t>제  98호표</t>
  </si>
  <si>
    <t>AMB600300000</t>
  </si>
  <si>
    <t>H1.53m*B2.7</t>
  </si>
  <si>
    <t>제  99호표</t>
  </si>
  <si>
    <t>AMB600500000</t>
  </si>
  <si>
    <t>화강석통석계단</t>
  </si>
  <si>
    <t>17단</t>
  </si>
  <si>
    <t>제 100호표</t>
  </si>
  <si>
    <t>AMB711337000</t>
  </si>
  <si>
    <t>12단</t>
  </si>
  <si>
    <t>제 101호표</t>
  </si>
  <si>
    <t>AMB711336000</t>
  </si>
  <si>
    <t>11단</t>
  </si>
  <si>
    <t>제 102호표</t>
  </si>
  <si>
    <t>AMB711335000</t>
  </si>
  <si>
    <t>9단</t>
  </si>
  <si>
    <t>제 103호표</t>
  </si>
  <si>
    <t>AMB711334000</t>
  </si>
  <si>
    <t>스탠드설치(운동장)</t>
  </si>
  <si>
    <t>제 104호표</t>
  </si>
  <si>
    <t>AMB513010000</t>
  </si>
  <si>
    <t>스탠드설치(중앙마당)</t>
  </si>
  <si>
    <t>H2.72m*B4.8</t>
  </si>
  <si>
    <t>제 105호표</t>
  </si>
  <si>
    <t>AMB513450000</t>
  </si>
  <si>
    <t>화강석스탠드</t>
  </si>
  <si>
    <t>제 106호표</t>
  </si>
  <si>
    <t>AMB711333000</t>
  </si>
  <si>
    <t>플렌터 설치</t>
  </si>
  <si>
    <t>1.5*1.5*1.5</t>
  </si>
  <si>
    <t>제 107호표</t>
  </si>
  <si>
    <t>AMB711340000</t>
  </si>
  <si>
    <t>1.5*1.5*0.4</t>
  </si>
  <si>
    <t>제 108호표</t>
  </si>
  <si>
    <t>AMB711330123</t>
  </si>
  <si>
    <t>플랜터화강석마감</t>
  </si>
  <si>
    <t>제 109호표</t>
  </si>
  <si>
    <t>AMB711320000</t>
  </si>
  <si>
    <t>1.5*1.5*1.5(TYPE-2)</t>
  </si>
  <si>
    <t>제 110호표</t>
  </si>
  <si>
    <t>AMB711310000</t>
  </si>
  <si>
    <t>제 111호표</t>
  </si>
  <si>
    <t>AMB711300000</t>
  </si>
  <si>
    <t>T30/포천석버너마감</t>
  </si>
  <si>
    <t>제 112호표</t>
  </si>
  <si>
    <t>AMB711339000</t>
  </si>
  <si>
    <t>화강판석붙임</t>
  </si>
  <si>
    <t>제 113호표</t>
  </si>
  <si>
    <t>AMB711338000</t>
  </si>
  <si>
    <t>생  태  연  못</t>
  </si>
  <si>
    <t>A=124m2</t>
  </si>
  <si>
    <t>제 114호표</t>
  </si>
  <si>
    <t>CDK730060000</t>
  </si>
  <si>
    <t>앉    음    벽</t>
  </si>
  <si>
    <t>H400</t>
  </si>
  <si>
    <t>제 115호표</t>
  </si>
  <si>
    <t>24</t>
  </si>
  <si>
    <t>AMB525460000</t>
  </si>
  <si>
    <t>통 나 무 쌓 기</t>
  </si>
  <si>
    <t>H3000</t>
  </si>
  <si>
    <t>[별표 3-3] 일반자재 평가, 제 116호표</t>
  </si>
  <si>
    <t>CDK71113N000</t>
  </si>
  <si>
    <t>돌무더기쌓기</t>
  </si>
  <si>
    <t>D2000/H500</t>
  </si>
  <si>
    <t>제 117호표</t>
  </si>
  <si>
    <t>CRB100060000</t>
  </si>
  <si>
    <t>새          집</t>
  </si>
  <si>
    <t>450*190</t>
  </si>
  <si>
    <t>제 118호표</t>
  </si>
  <si>
    <t>CDK83008N000</t>
  </si>
  <si>
    <t>디 딤 석 놓 기</t>
  </si>
  <si>
    <t>현무암판석/T50</t>
  </si>
  <si>
    <t>제 119호표</t>
  </si>
  <si>
    <t>CLG860000000</t>
  </si>
  <si>
    <t>현무암판석포장</t>
  </si>
  <si>
    <t>현무암부정형/T50</t>
  </si>
  <si>
    <t>제 120호표</t>
  </si>
  <si>
    <t>AMB17010N000</t>
  </si>
  <si>
    <t>목재가공조립</t>
  </si>
  <si>
    <t>난간설치</t>
  </si>
  <si>
    <t>제 121호표</t>
  </si>
  <si>
    <t>CDK83006N000</t>
  </si>
  <si>
    <t>잡철물설치</t>
  </si>
  <si>
    <t>간단</t>
  </si>
  <si>
    <t>제 122호표</t>
  </si>
  <si>
    <t>COX006020000</t>
  </si>
  <si>
    <t>목재난간기초설치</t>
  </si>
  <si>
    <t>제 123호표</t>
  </si>
  <si>
    <t>AIA500410000</t>
  </si>
  <si>
    <t>지주보강재</t>
  </si>
  <si>
    <t>ㅁ75*75*2.3T</t>
  </si>
  <si>
    <t>3116289520144684</t>
  </si>
  <si>
    <t>난간보강재</t>
  </si>
  <si>
    <t>60*30*10*2T</t>
  </si>
  <si>
    <t>2011161420021116</t>
  </si>
  <si>
    <t>난간지주캡</t>
  </si>
  <si>
    <t>94*94</t>
  </si>
  <si>
    <t>2011161420021119</t>
  </si>
  <si>
    <t>난간하부캡</t>
  </si>
  <si>
    <t>2011161420021121</t>
  </si>
  <si>
    <t>난간연결캡유동형</t>
  </si>
  <si>
    <t>94*43</t>
  </si>
  <si>
    <t>2011161420021118</t>
  </si>
  <si>
    <t>난간지주캡고정피스</t>
  </si>
  <si>
    <t>ML8*50L(STS)</t>
  </si>
  <si>
    <t>2011161420021120</t>
  </si>
  <si>
    <t>난간하부캡고정피스</t>
  </si>
  <si>
    <t>2011161420021122</t>
  </si>
  <si>
    <t>난간연결캡고정피스</t>
  </si>
  <si>
    <t>ML8*25L(STS)</t>
  </si>
  <si>
    <t>2011161420021117</t>
  </si>
  <si>
    <t>교문 설치</t>
  </si>
  <si>
    <t>8.0x2.5</t>
  </si>
  <si>
    <t>제 124호표</t>
  </si>
  <si>
    <t>CDK78310N000</t>
  </si>
  <si>
    <t>맹암거(유공관)설치</t>
  </si>
  <si>
    <t>제 125호표</t>
  </si>
  <si>
    <t>CNI310025000</t>
  </si>
  <si>
    <t>제 126호표</t>
  </si>
  <si>
    <t>CNI310015000</t>
  </si>
  <si>
    <t>유공관연결</t>
  </si>
  <si>
    <t>250*150</t>
  </si>
  <si>
    <t>제 127호표</t>
  </si>
  <si>
    <t>CHD120400000</t>
  </si>
  <si>
    <t>조립식집수정 설치</t>
  </si>
  <si>
    <t>460*700*998</t>
  </si>
  <si>
    <t>제 128호표</t>
  </si>
  <si>
    <t>APC100200100</t>
  </si>
  <si>
    <t>천연잔디 포장</t>
  </si>
  <si>
    <t>T=2mm</t>
  </si>
  <si>
    <t>제 129호표</t>
  </si>
  <si>
    <t>CDK511200000</t>
  </si>
  <si>
    <t>우레탄라인마킹</t>
  </si>
  <si>
    <t>W50</t>
  </si>
  <si>
    <t>2011161420022143</t>
  </si>
  <si>
    <t>분리경계석설치</t>
  </si>
  <si>
    <t>100x100x1000</t>
  </si>
  <si>
    <t>제 130호표</t>
  </si>
  <si>
    <t>CLF300330000</t>
  </si>
  <si>
    <t>각    석</t>
  </si>
  <si>
    <t>현장설치도</t>
  </si>
  <si>
    <t>0000200</t>
  </si>
  <si>
    <t>초    석</t>
  </si>
  <si>
    <t>0000210</t>
  </si>
  <si>
    <t>결승지주</t>
  </si>
  <si>
    <t>0000220</t>
  </si>
  <si>
    <t>스포츠커빙</t>
  </si>
  <si>
    <t>L=400m</t>
  </si>
  <si>
    <t>0000230</t>
  </si>
  <si>
    <t>장애물경기장</t>
  </si>
  <si>
    <t>물웅덩이포함</t>
  </si>
  <si>
    <t>0000240</t>
  </si>
  <si>
    <t>장대높뛰기</t>
  </si>
  <si>
    <t>0000250</t>
  </si>
  <si>
    <t>세단 및 멀리뛰기</t>
  </si>
  <si>
    <t>모래사장포함</t>
  </si>
  <si>
    <t>0000260</t>
  </si>
  <si>
    <t>투원반투햄머써클</t>
  </si>
  <si>
    <t>0000270</t>
  </si>
  <si>
    <t>투호환써클</t>
  </si>
  <si>
    <t>0000280</t>
  </si>
  <si>
    <t>보차도용 블럭포장</t>
  </si>
  <si>
    <t>T=8mm</t>
  </si>
  <si>
    <t>제 131호표</t>
  </si>
  <si>
    <t>CLG821308010</t>
  </si>
  <si>
    <t>보도용 블럭포장</t>
  </si>
  <si>
    <t>T=6mm</t>
  </si>
  <si>
    <t>제 132호표</t>
  </si>
  <si>
    <t>CLG820308010</t>
  </si>
  <si>
    <t>유도블럭포장</t>
  </si>
  <si>
    <t>300x300x60</t>
  </si>
  <si>
    <t>제 133호표</t>
  </si>
  <si>
    <t>CLG810000000</t>
  </si>
  <si>
    <t>아스콘포장(진입부)</t>
  </si>
  <si>
    <t>t=15cm</t>
  </si>
  <si>
    <t>제 134호표</t>
  </si>
  <si>
    <t>CLC722000000</t>
  </si>
  <si>
    <t>아스콘포장(운동장)</t>
  </si>
  <si>
    <t>t=10cm</t>
  </si>
  <si>
    <t>제 135호표</t>
  </si>
  <si>
    <t>CLC711000000</t>
  </si>
  <si>
    <t>잔디 블럭 포장</t>
  </si>
  <si>
    <t>R형(1000*1000*150T)</t>
  </si>
  <si>
    <t>제 136호표</t>
  </si>
  <si>
    <t>CLG900300000</t>
  </si>
  <si>
    <t>콘크리트포장포설</t>
  </si>
  <si>
    <t>T = 12cm</t>
  </si>
  <si>
    <t>산근 72호표</t>
  </si>
  <si>
    <t>CEE800245000</t>
  </si>
  <si>
    <t>콘크리트포장자재</t>
  </si>
  <si>
    <t>t = 12 Cm</t>
  </si>
  <si>
    <t>[별표 3-3] 일반자재 평가, 제 137호표</t>
  </si>
  <si>
    <t>CLD400000000</t>
  </si>
  <si>
    <t>화단경계석설치</t>
  </si>
  <si>
    <t>200x250x1000,직선</t>
  </si>
  <si>
    <t>제 138호표</t>
  </si>
  <si>
    <t>CLF300320250</t>
  </si>
  <si>
    <t>200x250x1000,곡선</t>
  </si>
  <si>
    <t>제 139호표</t>
  </si>
  <si>
    <t>CLF311320250</t>
  </si>
  <si>
    <t>보차도경계석</t>
  </si>
  <si>
    <t>200*250~100*1000(경사)</t>
  </si>
  <si>
    <t>제 140호표</t>
  </si>
  <si>
    <t>CLF310320250</t>
  </si>
  <si>
    <t>200*100*1000(낮춤석)</t>
  </si>
  <si>
    <t>제 141호표</t>
  </si>
  <si>
    <t>CLF315320250</t>
  </si>
  <si>
    <t>L형측구 설치</t>
  </si>
  <si>
    <t>200*250*1000(직선)B=0.5m</t>
  </si>
  <si>
    <t>제 142호표</t>
  </si>
  <si>
    <t>CLJ400523000</t>
  </si>
  <si>
    <t>차선도색(융착식)</t>
  </si>
  <si>
    <t>백색실선</t>
  </si>
  <si>
    <t>산근 73호표</t>
  </si>
  <si>
    <t>CDI615226655</t>
  </si>
  <si>
    <t>철근 운반</t>
    <phoneticPr fontId="2" type="noConversion"/>
  </si>
  <si>
    <t>트레일러20ton</t>
  </si>
  <si>
    <t>산근 74호표</t>
  </si>
  <si>
    <t>CAA163516848</t>
  </si>
  <si>
    <t>산근 75호표</t>
  </si>
  <si>
    <t>CAA163516643</t>
  </si>
  <si>
    <t>아스팔트(유제)</t>
  </si>
  <si>
    <t>RS(C)1.2.3.4 P/K(200ℓ)</t>
  </si>
  <si>
    <t>D/M</t>
  </si>
  <si>
    <t>2011161420022120</t>
  </si>
  <si>
    <t>식</t>
    <phoneticPr fontId="2" type="noConversion"/>
  </si>
  <si>
    <t>식</t>
    <phoneticPr fontId="2" type="noConversion"/>
  </si>
  <si>
    <t>식</t>
    <phoneticPr fontId="2" type="noConversion"/>
  </si>
  <si>
    <t>공사명 : 가칭 울산 스포츠과학중고등학교 교사신축 공사</t>
    <phoneticPr fontId="2" type="noConversion"/>
  </si>
  <si>
    <t>수량</t>
    <phoneticPr fontId="2" type="noConversion"/>
  </si>
  <si>
    <t>공사명 : ○○○○ ○○○ 공사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</si>
</sst>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6" formatCode="General;\-General\,&quot;&quot;;@"/>
    <numFmt numFmtId="187" formatCode="#,##0.0;\-#,##0.0;&quot;&quot;;@"/>
    <numFmt numFmtId="188" formatCode="#,###;\-#,###;&quot;&quot;;@"/>
    <numFmt numFmtId="189" formatCode="#,##0;\-#,##0;&quot;&quot;;@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/>
  </cellStyleXfs>
  <cellXfs count="8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86" fontId="6" fillId="7" borderId="7" xfId="0" applyNumberFormat="1" applyFont="1" applyFill="1" applyBorder="1" applyAlignment="1">
      <alignment vertical="center"/>
    </xf>
    <xf numFmtId="186" fontId="6" fillId="7" borderId="3" xfId="0" applyNumberFormat="1" applyFont="1" applyFill="1" applyBorder="1" applyAlignment="1">
      <alignment horizontal="center" vertical="center"/>
    </xf>
    <xf numFmtId="186" fontId="6" fillId="7" borderId="5" xfId="0" applyNumberFormat="1" applyFont="1" applyFill="1" applyBorder="1" applyAlignment="1">
      <alignment vertical="center"/>
    </xf>
    <xf numFmtId="186" fontId="4" fillId="6" borderId="3" xfId="0" applyNumberFormat="1" applyFont="1" applyFill="1" applyBorder="1" applyAlignment="1">
      <alignment vertical="center"/>
    </xf>
    <xf numFmtId="0" fontId="4" fillId="6" borderId="3" xfId="0" applyNumberFormat="1" applyFont="1" applyFill="1" applyBorder="1" applyAlignment="1">
      <alignment vertical="center" shrinkToFit="1"/>
    </xf>
    <xf numFmtId="0" fontId="4" fillId="6" borderId="3" xfId="0" applyNumberFormat="1" applyFont="1" applyFill="1" applyBorder="1" applyAlignment="1">
      <alignment horizontal="center" vertical="center" shrinkToFit="1"/>
    </xf>
    <xf numFmtId="188" fontId="4" fillId="6" borderId="3" xfId="0" applyNumberFormat="1" applyFont="1" applyFill="1" applyBorder="1" applyAlignment="1">
      <alignment vertical="center" shrinkToFit="1"/>
    </xf>
    <xf numFmtId="186" fontId="4" fillId="6" borderId="3" xfId="0" applyNumberFormat="1" applyFont="1" applyFill="1" applyBorder="1" applyAlignment="1">
      <alignment horizontal="center" vertical="center"/>
    </xf>
    <xf numFmtId="186" fontId="4" fillId="3" borderId="3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88" fontId="4" fillId="3" borderId="3" xfId="0" applyNumberFormat="1" applyFont="1" applyFill="1" applyBorder="1" applyAlignment="1">
      <alignment vertical="center" shrinkToFit="1"/>
    </xf>
    <xf numFmtId="186" fontId="4" fillId="3" borderId="3" xfId="0" applyNumberFormat="1" applyFont="1" applyFill="1" applyBorder="1" applyAlignment="1">
      <alignment horizontal="center" vertical="center"/>
    </xf>
    <xf numFmtId="186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 shrinkToFit="1"/>
    </xf>
    <xf numFmtId="0" fontId="4" fillId="0" borderId="3" xfId="0" applyNumberFormat="1" applyFont="1" applyBorder="1" applyAlignment="1">
      <alignment horizontal="center" vertical="center" shrinkToFit="1"/>
    </xf>
    <xf numFmtId="188" fontId="4" fillId="0" borderId="3" xfId="0" applyNumberFormat="1" applyFont="1" applyBorder="1" applyAlignment="1">
      <alignment vertical="center" shrinkToFit="1"/>
    </xf>
    <xf numFmtId="187" fontId="4" fillId="0" borderId="3" xfId="0" applyNumberFormat="1" applyFont="1" applyBorder="1" applyAlignment="1">
      <alignment vertical="center" shrinkToFit="1"/>
    </xf>
    <xf numFmtId="186" fontId="4" fillId="0" borderId="3" xfId="0" applyNumberFormat="1" applyFont="1" applyBorder="1" applyAlignment="1">
      <alignment horizontal="center" vertical="center"/>
    </xf>
    <xf numFmtId="186" fontId="4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187" fontId="4" fillId="0" borderId="3" xfId="0" applyNumberFormat="1" applyFont="1" applyFill="1" applyBorder="1" applyAlignment="1">
      <alignment vertical="center" shrinkToFit="1"/>
    </xf>
    <xf numFmtId="188" fontId="4" fillId="0" borderId="3" xfId="0" applyNumberFormat="1" applyFont="1" applyFill="1" applyBorder="1" applyAlignment="1">
      <alignment vertical="center" shrinkToFit="1"/>
    </xf>
    <xf numFmtId="186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187" fontId="4" fillId="6" borderId="3" xfId="0" applyNumberFormat="1" applyFont="1" applyFill="1" applyBorder="1" applyAlignment="1">
      <alignment vertical="center" shrinkToFit="1"/>
    </xf>
    <xf numFmtId="187" fontId="4" fillId="3" borderId="3" xfId="0" applyNumberFormat="1" applyFont="1" applyFill="1" applyBorder="1" applyAlignment="1">
      <alignment vertical="center" shrinkToFit="1"/>
    </xf>
    <xf numFmtId="0" fontId="4" fillId="0" borderId="0" xfId="0" applyFont="1" applyAlignment="1">
      <alignment horizontal="centerContinuous" vertical="center"/>
    </xf>
    <xf numFmtId="186" fontId="6" fillId="0" borderId="3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 shrinkToFit="1"/>
    </xf>
    <xf numFmtId="0" fontId="6" fillId="0" borderId="3" xfId="0" applyNumberFormat="1" applyFont="1" applyBorder="1" applyAlignment="1">
      <alignment horizontal="center" vertical="center" shrinkToFit="1"/>
    </xf>
    <xf numFmtId="188" fontId="6" fillId="0" borderId="3" xfId="0" applyNumberFormat="1" applyFont="1" applyBorder="1" applyAlignment="1">
      <alignment vertical="center" shrinkToFit="1"/>
    </xf>
    <xf numFmtId="186" fontId="6" fillId="0" borderId="3" xfId="0" applyNumberFormat="1" applyFont="1" applyBorder="1" applyAlignment="1">
      <alignment horizontal="center" vertical="center"/>
    </xf>
    <xf numFmtId="0" fontId="6" fillId="0" borderId="0" xfId="0" applyFont="1"/>
    <xf numFmtId="186" fontId="4" fillId="2" borderId="3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188" fontId="4" fillId="2" borderId="3" xfId="0" applyNumberFormat="1" applyFont="1" applyFill="1" applyBorder="1" applyAlignment="1">
      <alignment vertical="center" shrinkToFit="1"/>
    </xf>
    <xf numFmtId="186" fontId="4" fillId="2" borderId="3" xfId="0" applyNumberFormat="1" applyFont="1" applyFill="1" applyBorder="1" applyAlignment="1">
      <alignment horizontal="center" vertical="center"/>
    </xf>
    <xf numFmtId="187" fontId="4" fillId="2" borderId="3" xfId="0" applyNumberFormat="1" applyFont="1" applyFill="1" applyBorder="1" applyAlignment="1">
      <alignment vertical="center" shrinkToFit="1"/>
    </xf>
    <xf numFmtId="186" fontId="7" fillId="0" borderId="3" xfId="0" applyNumberFormat="1" applyFont="1" applyBorder="1" applyAlignment="1">
      <alignment horizontal="center" vertical="center" shrinkToFit="1"/>
    </xf>
    <xf numFmtId="186" fontId="8" fillId="6" borderId="3" xfId="0" applyNumberFormat="1" applyFont="1" applyFill="1" applyBorder="1" applyAlignment="1">
      <alignment horizontal="center" vertical="center" shrinkToFit="1"/>
    </xf>
    <xf numFmtId="186" fontId="8" fillId="3" borderId="3" xfId="0" applyNumberFormat="1" applyFont="1" applyFill="1" applyBorder="1" applyAlignment="1">
      <alignment horizontal="center" vertical="center" shrinkToFit="1"/>
    </xf>
    <xf numFmtId="186" fontId="8" fillId="0" borderId="3" xfId="0" applyNumberFormat="1" applyFont="1" applyBorder="1" applyAlignment="1">
      <alignment horizontal="center" vertical="center" shrinkToFit="1"/>
    </xf>
    <xf numFmtId="186" fontId="8" fillId="2" borderId="3" xfId="0" applyNumberFormat="1" applyFont="1" applyFill="1" applyBorder="1" applyAlignment="1">
      <alignment horizontal="center" vertical="center" shrinkToFit="1"/>
    </xf>
    <xf numFmtId="186" fontId="8" fillId="0" borderId="3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4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6" borderId="6" xfId="0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5" borderId="6" xfId="0" applyNumberFormat="1" applyFont="1" applyFill="1" applyBorder="1" applyAlignment="1">
      <alignment vertical="center"/>
    </xf>
    <xf numFmtId="0" fontId="4" fillId="6" borderId="6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187" fontId="6" fillId="0" borderId="3" xfId="0" applyNumberFormat="1" applyFont="1" applyFill="1" applyBorder="1" applyAlignment="1">
      <alignment vertical="center" shrinkToFit="1"/>
    </xf>
    <xf numFmtId="188" fontId="6" fillId="0" borderId="3" xfId="0" applyNumberFormat="1" applyFont="1" applyFill="1" applyBorder="1" applyAlignment="1">
      <alignment vertical="center" shrinkToFit="1"/>
    </xf>
    <xf numFmtId="186" fontId="6" fillId="7" borderId="1" xfId="0" applyNumberFormat="1" applyFont="1" applyFill="1" applyBorder="1" applyAlignment="1">
      <alignment horizontal="center" vertical="center"/>
    </xf>
    <xf numFmtId="186" fontId="6" fillId="7" borderId="2" xfId="0" applyNumberFormat="1" applyFont="1" applyFill="1" applyBorder="1" applyAlignment="1">
      <alignment horizontal="center" vertical="center"/>
    </xf>
    <xf numFmtId="186" fontId="6" fillId="7" borderId="7" xfId="0" applyNumberFormat="1" applyFont="1" applyFill="1" applyBorder="1" applyAlignment="1">
      <alignment horizontal="center" vertical="center"/>
    </xf>
    <xf numFmtId="186" fontId="6" fillId="7" borderId="5" xfId="0" applyNumberFormat="1" applyFont="1" applyFill="1" applyBorder="1" applyAlignment="1">
      <alignment horizontal="center" vertical="center"/>
    </xf>
    <xf numFmtId="188" fontId="4" fillId="0" borderId="0" xfId="0" applyNumberFormat="1" applyFont="1"/>
    <xf numFmtId="187" fontId="4" fillId="0" borderId="0" xfId="0" applyNumberFormat="1" applyFont="1"/>
    <xf numFmtId="188" fontId="4" fillId="0" borderId="0" xfId="0" applyNumberFormat="1" applyFont="1" applyFill="1"/>
    <xf numFmtId="187" fontId="4" fillId="0" borderId="0" xfId="0" applyNumberFormat="1" applyFont="1" applyFill="1"/>
    <xf numFmtId="189" fontId="4" fillId="3" borderId="3" xfId="0" applyNumberFormat="1" applyFont="1" applyFill="1" applyBorder="1" applyAlignment="1">
      <alignment vertical="center" shrinkToFit="1"/>
    </xf>
    <xf numFmtId="189" fontId="4" fillId="0" borderId="3" xfId="0" applyNumberFormat="1" applyFont="1" applyFill="1" applyBorder="1" applyAlignment="1">
      <alignment vertical="center" shrinkToFit="1"/>
    </xf>
    <xf numFmtId="189" fontId="4" fillId="2" borderId="3" xfId="0" applyNumberFormat="1" applyFont="1" applyFill="1" applyBorder="1" applyAlignment="1">
      <alignment vertical="center" shrinkToFit="1"/>
    </xf>
    <xf numFmtId="189" fontId="4" fillId="6" borderId="3" xfId="0" applyNumberFormat="1" applyFont="1" applyFill="1" applyBorder="1" applyAlignment="1">
      <alignment vertical="center" shrinkToFit="1"/>
    </xf>
    <xf numFmtId="189" fontId="6" fillId="0" borderId="3" xfId="0" applyNumberFormat="1" applyFont="1" applyFill="1" applyBorder="1" applyAlignment="1">
      <alignment vertical="center" shrinkToFit="1"/>
    </xf>
    <xf numFmtId="9" fontId="1" fillId="0" borderId="0" xfId="1"/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80"/>
  <sheetViews>
    <sheetView workbookViewId="0">
      <pane xSplit="7" ySplit="3" topLeftCell="H4" activePane="bottomRight" state="frozen"/>
      <selection activeCell="Q8" sqref="Q8"/>
      <selection pane="topRight" activeCell="Q8" sqref="Q8"/>
      <selection pane="bottomLeft" activeCell="Q8" sqref="Q8"/>
      <selection pane="bottomRight" activeCell="E18" sqref="E18"/>
    </sheetView>
  </sheetViews>
  <sheetFormatPr defaultRowHeight="21" customHeight="1" x14ac:dyDescent="0.2"/>
  <cols>
    <col min="1" max="1" width="10.7109375" style="3" customWidth="1"/>
    <col min="2" max="2" width="8.7109375" style="3" hidden="1" customWidth="1"/>
    <col min="3" max="3" width="9.7109375" style="3" customWidth="1"/>
    <col min="4" max="4" width="30.7109375" style="3" customWidth="1"/>
    <col min="5" max="5" width="15.5703125" style="3" customWidth="1"/>
    <col min="6" max="7" width="8.7109375" style="3" customWidth="1"/>
    <col min="8" max="11" width="15.85546875" style="3" customWidth="1"/>
    <col min="12" max="12" width="18.7109375" style="3" customWidth="1"/>
    <col min="13" max="16384" width="9.140625" style="3"/>
  </cols>
  <sheetData>
    <row r="1" spans="1:12" ht="21" customHeight="1" x14ac:dyDescent="0.2">
      <c r="A1" s="55" t="s">
        <v>451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 customHeight="1" x14ac:dyDescent="0.2">
      <c r="A2" s="54" t="s">
        <v>1488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1" customHeight="1" x14ac:dyDescent="0.2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8</v>
      </c>
      <c r="J3" s="53" t="s">
        <v>9</v>
      </c>
      <c r="K3" s="53" t="s">
        <v>10</v>
      </c>
      <c r="L3" s="53" t="s">
        <v>11</v>
      </c>
    </row>
    <row r="4" spans="1:12" s="52" customFormat="1" ht="21" customHeight="1" x14ac:dyDescent="0.2">
      <c r="A4" s="56" t="s">
        <v>12</v>
      </c>
      <c r="B4" s="56" t="s">
        <v>13</v>
      </c>
      <c r="C4" s="67" t="s">
        <v>452</v>
      </c>
      <c r="D4" s="56" t="s">
        <v>453</v>
      </c>
      <c r="E4" s="56" t="s">
        <v>13</v>
      </c>
      <c r="F4" s="57" t="s">
        <v>454</v>
      </c>
      <c r="G4" s="57">
        <v>1</v>
      </c>
      <c r="H4" s="58">
        <f>SUM(H5,H21,H31,H46,H49,H52,H66,H70,H77)</f>
        <v>1637896964</v>
      </c>
      <c r="I4" s="58">
        <f>SUM(I5,I21,I31,I46,I49,I52,I66,I70,I77)</f>
        <v>1647917152</v>
      </c>
      <c r="J4" s="58">
        <f>SUM(J5,J21,J31,J46,J49,J52,J66,J70,J77)</f>
        <v>524326090</v>
      </c>
      <c r="K4" s="58">
        <f>SUM(K5,K21,K31,K46,K49,K52,K66,K70,K77)</f>
        <v>3810140206</v>
      </c>
      <c r="L4" s="56" t="s">
        <v>13</v>
      </c>
    </row>
    <row r="5" spans="1:12" s="52" customFormat="1" ht="21" customHeight="1" x14ac:dyDescent="0.2">
      <c r="A5" s="59" t="s">
        <v>14</v>
      </c>
      <c r="B5" s="59" t="s">
        <v>13</v>
      </c>
      <c r="C5" s="68" t="s">
        <v>455</v>
      </c>
      <c r="D5" s="59" t="s">
        <v>456</v>
      </c>
      <c r="E5" s="59" t="s">
        <v>13</v>
      </c>
      <c r="F5" s="60" t="s">
        <v>454</v>
      </c>
      <c r="G5" s="60">
        <v>1</v>
      </c>
      <c r="H5" s="61">
        <f>SUM(H6:H16)</f>
        <v>317567461</v>
      </c>
      <c r="I5" s="61">
        <f>SUM(I6:I16)</f>
        <v>409448858</v>
      </c>
      <c r="J5" s="61">
        <f>SUM(J6:J16)</f>
        <v>298649367</v>
      </c>
      <c r="K5" s="61">
        <f>SUM(K6:K16)</f>
        <v>1025665686</v>
      </c>
      <c r="L5" s="59" t="s">
        <v>13</v>
      </c>
    </row>
    <row r="6" spans="1:12" s="52" customFormat="1" ht="21" customHeight="1" x14ac:dyDescent="0.2">
      <c r="A6" s="62" t="s">
        <v>15</v>
      </c>
      <c r="B6" s="65" t="s">
        <v>13</v>
      </c>
      <c r="C6" s="69" t="s">
        <v>457</v>
      </c>
      <c r="D6" s="62" t="s">
        <v>458</v>
      </c>
      <c r="E6" s="62" t="s">
        <v>13</v>
      </c>
      <c r="F6" s="63" t="s">
        <v>454</v>
      </c>
      <c r="G6" s="63">
        <v>1</v>
      </c>
      <c r="H6" s="64">
        <f>토목내역!I7</f>
        <v>1507137</v>
      </c>
      <c r="I6" s="64">
        <f>토목내역!K7</f>
        <v>4117813</v>
      </c>
      <c r="J6" s="64">
        <f>토목내역!M7</f>
        <v>5700922</v>
      </c>
      <c r="K6" s="64">
        <f t="shared" ref="K6:K69" si="0">SUM(H6:J6)</f>
        <v>11325872</v>
      </c>
      <c r="L6" s="62" t="s">
        <v>13</v>
      </c>
    </row>
    <row r="7" spans="1:12" s="52" customFormat="1" ht="21" customHeight="1" x14ac:dyDescent="0.2">
      <c r="A7" s="62" t="s">
        <v>459</v>
      </c>
      <c r="B7" s="65" t="s">
        <v>13</v>
      </c>
      <c r="C7" s="69" t="s">
        <v>460</v>
      </c>
      <c r="D7" s="62" t="s">
        <v>461</v>
      </c>
      <c r="E7" s="62" t="s">
        <v>13</v>
      </c>
      <c r="F7" s="63" t="s">
        <v>1485</v>
      </c>
      <c r="G7" s="63">
        <v>1</v>
      </c>
      <c r="H7" s="64">
        <f>토목내역!I17</f>
        <v>80148462</v>
      </c>
      <c r="I7" s="64">
        <f>토목내역!K17</f>
        <v>104320258</v>
      </c>
      <c r="J7" s="64">
        <f>토목내역!M17</f>
        <v>71264477</v>
      </c>
      <c r="K7" s="64">
        <f t="shared" si="0"/>
        <v>255733197</v>
      </c>
      <c r="L7" s="62"/>
    </row>
    <row r="8" spans="1:12" s="52" customFormat="1" ht="21" customHeight="1" x14ac:dyDescent="0.2">
      <c r="A8" s="62" t="s">
        <v>462</v>
      </c>
      <c r="B8" s="65" t="s">
        <v>13</v>
      </c>
      <c r="C8" s="69" t="s">
        <v>463</v>
      </c>
      <c r="D8" s="62" t="s">
        <v>464</v>
      </c>
      <c r="E8" s="62" t="s">
        <v>13</v>
      </c>
      <c r="F8" s="63" t="s">
        <v>1485</v>
      </c>
      <c r="G8" s="63">
        <v>1</v>
      </c>
      <c r="H8" s="64">
        <f>토목내역!I21</f>
        <v>7318791</v>
      </c>
      <c r="I8" s="64">
        <f>토목내역!K21</f>
        <v>5750361</v>
      </c>
      <c r="J8" s="64">
        <f>토목내역!M21</f>
        <v>6381906</v>
      </c>
      <c r="K8" s="64">
        <f t="shared" si="0"/>
        <v>19451058</v>
      </c>
      <c r="L8" s="62"/>
    </row>
    <row r="9" spans="1:12" s="52" customFormat="1" ht="21" customHeight="1" x14ac:dyDescent="0.2">
      <c r="A9" s="62" t="s">
        <v>465</v>
      </c>
      <c r="B9" s="65" t="s">
        <v>13</v>
      </c>
      <c r="C9" s="69" t="s">
        <v>466</v>
      </c>
      <c r="D9" s="62" t="s">
        <v>467</v>
      </c>
      <c r="E9" s="62" t="s">
        <v>13</v>
      </c>
      <c r="F9" s="63" t="s">
        <v>1485</v>
      </c>
      <c r="G9" s="63">
        <v>1</v>
      </c>
      <c r="H9" s="64">
        <f>토목내역!I25</f>
        <v>3911426</v>
      </c>
      <c r="I9" s="64">
        <f>토목내역!K25</f>
        <v>19926830</v>
      </c>
      <c r="J9" s="64">
        <f>토목내역!M25</f>
        <v>2720992</v>
      </c>
      <c r="K9" s="64">
        <f t="shared" si="0"/>
        <v>26559248</v>
      </c>
      <c r="L9" s="62"/>
    </row>
    <row r="10" spans="1:12" s="52" customFormat="1" ht="21" customHeight="1" x14ac:dyDescent="0.2">
      <c r="A10" s="62" t="s">
        <v>468</v>
      </c>
      <c r="B10" s="65" t="s">
        <v>13</v>
      </c>
      <c r="C10" s="69" t="s">
        <v>469</v>
      </c>
      <c r="D10" s="62" t="s">
        <v>470</v>
      </c>
      <c r="E10" s="62" t="s">
        <v>13</v>
      </c>
      <c r="F10" s="63" t="s">
        <v>1485</v>
      </c>
      <c r="G10" s="63">
        <v>1</v>
      </c>
      <c r="H10" s="64">
        <f>토목내역!I27</f>
        <v>3245854</v>
      </c>
      <c r="I10" s="64">
        <f>토목내역!K27</f>
        <v>2370663</v>
      </c>
      <c r="J10" s="64">
        <f>토목내역!M27</f>
        <v>3492267</v>
      </c>
      <c r="K10" s="64">
        <f t="shared" si="0"/>
        <v>9108784</v>
      </c>
      <c r="L10" s="62"/>
    </row>
    <row r="11" spans="1:12" s="52" customFormat="1" ht="21" customHeight="1" x14ac:dyDescent="0.2">
      <c r="A11" s="62" t="s">
        <v>471</v>
      </c>
      <c r="B11" s="65" t="s">
        <v>13</v>
      </c>
      <c r="C11" s="69" t="s">
        <v>472</v>
      </c>
      <c r="D11" s="62" t="s">
        <v>473</v>
      </c>
      <c r="E11" s="62" t="s">
        <v>13</v>
      </c>
      <c r="F11" s="63" t="s">
        <v>1485</v>
      </c>
      <c r="G11" s="63">
        <v>1</v>
      </c>
      <c r="H11" s="64">
        <f>토목내역!I29</f>
        <v>99680128</v>
      </c>
      <c r="I11" s="64">
        <f>토목내역!K29</f>
        <v>118169184</v>
      </c>
      <c r="J11" s="64">
        <f>토목내역!M29</f>
        <v>84808496</v>
      </c>
      <c r="K11" s="64">
        <f t="shared" si="0"/>
        <v>302657808</v>
      </c>
      <c r="L11" s="62"/>
    </row>
    <row r="12" spans="1:12" s="52" customFormat="1" ht="21" customHeight="1" x14ac:dyDescent="0.2">
      <c r="A12" s="62" t="s">
        <v>474</v>
      </c>
      <c r="B12" s="65" t="s">
        <v>13</v>
      </c>
      <c r="C12" s="69" t="s">
        <v>475</v>
      </c>
      <c r="D12" s="62" t="s">
        <v>476</v>
      </c>
      <c r="E12" s="62" t="s">
        <v>13</v>
      </c>
      <c r="F12" s="63" t="s">
        <v>1485</v>
      </c>
      <c r="G12" s="63">
        <v>1</v>
      </c>
      <c r="H12" s="64">
        <f>토목내역!I31</f>
        <v>5621112</v>
      </c>
      <c r="I12" s="64">
        <f>토목내역!K31</f>
        <v>2877474</v>
      </c>
      <c r="J12" s="64">
        <f>토목내역!M31</f>
        <v>2542884</v>
      </c>
      <c r="K12" s="64">
        <f t="shared" si="0"/>
        <v>11041470</v>
      </c>
      <c r="L12" s="62"/>
    </row>
    <row r="13" spans="1:12" s="52" customFormat="1" ht="21" customHeight="1" x14ac:dyDescent="0.2">
      <c r="A13" s="62" t="s">
        <v>477</v>
      </c>
      <c r="B13" s="65" t="s">
        <v>13</v>
      </c>
      <c r="C13" s="69" t="s">
        <v>478</v>
      </c>
      <c r="D13" s="62" t="s">
        <v>479</v>
      </c>
      <c r="E13" s="62" t="s">
        <v>13</v>
      </c>
      <c r="F13" s="63" t="s">
        <v>1485</v>
      </c>
      <c r="G13" s="63">
        <v>1</v>
      </c>
      <c r="H13" s="64">
        <f>토목내역!I33</f>
        <v>28833415</v>
      </c>
      <c r="I13" s="64">
        <f>토목내역!K33</f>
        <v>58837263</v>
      </c>
      <c r="J13" s="64">
        <f>토목내역!M33</f>
        <v>18793319</v>
      </c>
      <c r="K13" s="64">
        <f t="shared" si="0"/>
        <v>106463997</v>
      </c>
      <c r="L13" s="62"/>
    </row>
    <row r="14" spans="1:12" s="52" customFormat="1" ht="21" customHeight="1" x14ac:dyDescent="0.2">
      <c r="A14" s="62" t="s">
        <v>480</v>
      </c>
      <c r="B14" s="65" t="s">
        <v>13</v>
      </c>
      <c r="C14" s="69" t="s">
        <v>481</v>
      </c>
      <c r="D14" s="62" t="s">
        <v>482</v>
      </c>
      <c r="E14" s="62" t="s">
        <v>13</v>
      </c>
      <c r="F14" s="63" t="s">
        <v>1485</v>
      </c>
      <c r="G14" s="63">
        <v>1</v>
      </c>
      <c r="H14" s="64">
        <f>토목내역!I38</f>
        <v>0</v>
      </c>
      <c r="I14" s="64">
        <f>토목내역!K38</f>
        <v>34456280</v>
      </c>
      <c r="J14" s="64">
        <f>토목내역!M38</f>
        <v>7234408</v>
      </c>
      <c r="K14" s="64">
        <f>SUM(H14:J14)</f>
        <v>41690688</v>
      </c>
      <c r="L14" s="62"/>
    </row>
    <row r="15" spans="1:12" s="52" customFormat="1" ht="21" customHeight="1" x14ac:dyDescent="0.2">
      <c r="A15" s="62" t="s">
        <v>483</v>
      </c>
      <c r="B15" s="65" t="s">
        <v>13</v>
      </c>
      <c r="C15" s="69" t="s">
        <v>484</v>
      </c>
      <c r="D15" s="62" t="s">
        <v>485</v>
      </c>
      <c r="E15" s="62" t="s">
        <v>13</v>
      </c>
      <c r="F15" s="63" t="s">
        <v>1486</v>
      </c>
      <c r="G15" s="63">
        <v>1</v>
      </c>
      <c r="H15" s="64">
        <f>토목내역!I42</f>
        <v>2810808</v>
      </c>
      <c r="I15" s="64">
        <f>토목내역!K42</f>
        <v>2262546</v>
      </c>
      <c r="J15" s="64">
        <f>토목내역!M42</f>
        <v>1590732</v>
      </c>
      <c r="K15" s="64">
        <f t="shared" si="0"/>
        <v>6664086</v>
      </c>
      <c r="L15" s="62"/>
    </row>
    <row r="16" spans="1:12" s="52" customFormat="1" ht="21" customHeight="1" x14ac:dyDescent="0.2">
      <c r="A16" s="62" t="s">
        <v>486</v>
      </c>
      <c r="B16" s="65" t="s">
        <v>13</v>
      </c>
      <c r="C16" s="69" t="s">
        <v>487</v>
      </c>
      <c r="D16" s="62" t="s">
        <v>488</v>
      </c>
      <c r="E16" s="62" t="s">
        <v>13</v>
      </c>
      <c r="F16" s="63" t="s">
        <v>1486</v>
      </c>
      <c r="G16" s="63">
        <v>1</v>
      </c>
      <c r="H16" s="64">
        <f>토목내역!I44</f>
        <v>84490328</v>
      </c>
      <c r="I16" s="64">
        <f>토목내역!K44</f>
        <v>56360186</v>
      </c>
      <c r="J16" s="64">
        <f>토목내역!M44</f>
        <v>94118964</v>
      </c>
      <c r="K16" s="64">
        <f t="shared" si="0"/>
        <v>234969478</v>
      </c>
      <c r="L16" s="62"/>
    </row>
    <row r="17" spans="1:12" s="52" customFormat="1" ht="21" customHeight="1" x14ac:dyDescent="0.2">
      <c r="A17" s="62" t="s">
        <v>489</v>
      </c>
      <c r="B17" s="66" t="s">
        <v>13</v>
      </c>
      <c r="C17" s="69" t="s">
        <v>490</v>
      </c>
      <c r="D17" s="62" t="s">
        <v>491</v>
      </c>
      <c r="E17" s="62" t="s">
        <v>13</v>
      </c>
      <c r="F17" s="63" t="s">
        <v>1486</v>
      </c>
      <c r="G17" s="63">
        <v>1</v>
      </c>
      <c r="H17" s="64">
        <f>토목내역!I45</f>
        <v>7678944</v>
      </c>
      <c r="I17" s="64">
        <f>토목내역!K45</f>
        <v>2270164</v>
      </c>
      <c r="J17" s="64">
        <f>토목내역!M45</f>
        <v>3489044</v>
      </c>
      <c r="K17" s="64">
        <f t="shared" si="0"/>
        <v>13438152</v>
      </c>
      <c r="L17" s="62" t="s">
        <v>13</v>
      </c>
    </row>
    <row r="18" spans="1:12" s="52" customFormat="1" ht="21" customHeight="1" x14ac:dyDescent="0.2">
      <c r="A18" s="62" t="s">
        <v>492</v>
      </c>
      <c r="B18" s="66" t="s">
        <v>13</v>
      </c>
      <c r="C18" s="69" t="s">
        <v>493</v>
      </c>
      <c r="D18" s="62" t="s">
        <v>494</v>
      </c>
      <c r="E18" s="62" t="s">
        <v>13</v>
      </c>
      <c r="F18" s="63" t="s">
        <v>1486</v>
      </c>
      <c r="G18" s="63">
        <v>1</v>
      </c>
      <c r="H18" s="64">
        <f>토목내역!I48</f>
        <v>7222644</v>
      </c>
      <c r="I18" s="64">
        <f>토목내역!K48</f>
        <v>2146590</v>
      </c>
      <c r="J18" s="64">
        <f>토목내역!M48</f>
        <v>3266184</v>
      </c>
      <c r="K18" s="64">
        <f t="shared" si="0"/>
        <v>12635418</v>
      </c>
      <c r="L18" s="62" t="s">
        <v>13</v>
      </c>
    </row>
    <row r="19" spans="1:12" s="52" customFormat="1" ht="21" customHeight="1" x14ac:dyDescent="0.2">
      <c r="A19" s="62" t="s">
        <v>495</v>
      </c>
      <c r="B19" s="66" t="s">
        <v>13</v>
      </c>
      <c r="C19" s="69" t="s">
        <v>496</v>
      </c>
      <c r="D19" s="62" t="s">
        <v>497</v>
      </c>
      <c r="E19" s="62" t="s">
        <v>13</v>
      </c>
      <c r="F19" s="63" t="s">
        <v>1486</v>
      </c>
      <c r="G19" s="63">
        <v>1</v>
      </c>
      <c r="H19" s="64">
        <f>토목내역!I51</f>
        <v>5764360</v>
      </c>
      <c r="I19" s="64">
        <f>토목내역!K51</f>
        <v>1712700</v>
      </c>
      <c r="J19" s="64">
        <f>토목내역!M51</f>
        <v>2612300</v>
      </c>
      <c r="K19" s="64">
        <f t="shared" si="0"/>
        <v>10089360</v>
      </c>
      <c r="L19" s="62" t="s">
        <v>13</v>
      </c>
    </row>
    <row r="20" spans="1:12" s="52" customFormat="1" ht="21" customHeight="1" x14ac:dyDescent="0.2">
      <c r="A20" s="62" t="s">
        <v>498</v>
      </c>
      <c r="B20" s="66" t="s">
        <v>13</v>
      </c>
      <c r="C20" s="69" t="s">
        <v>499</v>
      </c>
      <c r="D20" s="62" t="s">
        <v>500</v>
      </c>
      <c r="E20" s="62" t="s">
        <v>13</v>
      </c>
      <c r="F20" s="63" t="s">
        <v>1486</v>
      </c>
      <c r="G20" s="63">
        <v>1</v>
      </c>
      <c r="H20" s="64">
        <f>토목내역!I54</f>
        <v>63824380</v>
      </c>
      <c r="I20" s="64">
        <f>토목내역!K54</f>
        <v>50230732</v>
      </c>
      <c r="J20" s="64">
        <f>토목내역!M54</f>
        <v>84751436</v>
      </c>
      <c r="K20" s="64">
        <f t="shared" si="0"/>
        <v>198806548</v>
      </c>
      <c r="L20" s="62" t="s">
        <v>13</v>
      </c>
    </row>
    <row r="21" spans="1:12" s="52" customFormat="1" ht="21" customHeight="1" x14ac:dyDescent="0.2">
      <c r="A21" s="59" t="s">
        <v>16</v>
      </c>
      <c r="B21" s="59" t="s">
        <v>13</v>
      </c>
      <c r="C21" s="68" t="s">
        <v>501</v>
      </c>
      <c r="D21" s="59" t="s">
        <v>502</v>
      </c>
      <c r="E21" s="59" t="s">
        <v>13</v>
      </c>
      <c r="F21" s="60" t="s">
        <v>1486</v>
      </c>
      <c r="G21" s="60">
        <v>1</v>
      </c>
      <c r="H21" s="61">
        <f>SUM(H22:H24,H28)</f>
        <v>848330201</v>
      </c>
      <c r="I21" s="61">
        <f>SUM(I22:I24,I28)</f>
        <v>781272693</v>
      </c>
      <c r="J21" s="61">
        <f>SUM(J22:J24,J28)</f>
        <v>78746009</v>
      </c>
      <c r="K21" s="61">
        <f t="shared" si="0"/>
        <v>1708348903</v>
      </c>
      <c r="L21" s="59" t="s">
        <v>13</v>
      </c>
    </row>
    <row r="22" spans="1:12" s="52" customFormat="1" ht="21" customHeight="1" x14ac:dyDescent="0.2">
      <c r="A22" s="62" t="s">
        <v>17</v>
      </c>
      <c r="B22" s="65" t="s">
        <v>13</v>
      </c>
      <c r="C22" s="69" t="s">
        <v>457</v>
      </c>
      <c r="D22" s="62" t="s">
        <v>503</v>
      </c>
      <c r="E22" s="62" t="s">
        <v>13</v>
      </c>
      <c r="F22" s="63" t="s">
        <v>1486</v>
      </c>
      <c r="G22" s="63">
        <v>1</v>
      </c>
      <c r="H22" s="64">
        <f>토목내역!I59</f>
        <v>3598448</v>
      </c>
      <c r="I22" s="64">
        <f>토목내역!K59</f>
        <v>20138496</v>
      </c>
      <c r="J22" s="64">
        <f>토목내역!M59</f>
        <v>398944</v>
      </c>
      <c r="K22" s="64">
        <f t="shared" si="0"/>
        <v>24135888</v>
      </c>
      <c r="L22" s="62" t="s">
        <v>13</v>
      </c>
    </row>
    <row r="23" spans="1:12" s="52" customFormat="1" ht="21" customHeight="1" x14ac:dyDescent="0.2">
      <c r="A23" s="62" t="s">
        <v>18</v>
      </c>
      <c r="B23" s="65" t="s">
        <v>13</v>
      </c>
      <c r="C23" s="69" t="s">
        <v>460</v>
      </c>
      <c r="D23" s="62" t="s">
        <v>504</v>
      </c>
      <c r="E23" s="62" t="s">
        <v>13</v>
      </c>
      <c r="F23" s="63" t="s">
        <v>1486</v>
      </c>
      <c r="G23" s="63">
        <v>1</v>
      </c>
      <c r="H23" s="64">
        <f>토목내역!I61</f>
        <v>8175148</v>
      </c>
      <c r="I23" s="64">
        <f>토목내역!K61</f>
        <v>75942142</v>
      </c>
      <c r="J23" s="64">
        <f>토목내역!M61</f>
        <v>5894780</v>
      </c>
      <c r="K23" s="64">
        <f t="shared" si="0"/>
        <v>90012070</v>
      </c>
      <c r="L23" s="62" t="s">
        <v>13</v>
      </c>
    </row>
    <row r="24" spans="1:12" s="52" customFormat="1" ht="21" customHeight="1" x14ac:dyDescent="0.2">
      <c r="A24" s="62" t="s">
        <v>19</v>
      </c>
      <c r="B24" s="65" t="s">
        <v>13</v>
      </c>
      <c r="C24" s="69" t="s">
        <v>463</v>
      </c>
      <c r="D24" s="62" t="s">
        <v>505</v>
      </c>
      <c r="E24" s="62" t="s">
        <v>13</v>
      </c>
      <c r="F24" s="63" t="s">
        <v>1486</v>
      </c>
      <c r="G24" s="63">
        <v>1</v>
      </c>
      <c r="H24" s="64">
        <f>SUM(H25:H27)</f>
        <v>819616158</v>
      </c>
      <c r="I24" s="64">
        <f>SUM(I25:I27)</f>
        <v>656532599</v>
      </c>
      <c r="J24" s="64">
        <f>SUM(J25:J27)</f>
        <v>62616398</v>
      </c>
      <c r="K24" s="64">
        <f t="shared" si="0"/>
        <v>1538765155</v>
      </c>
      <c r="L24" s="62" t="s">
        <v>13</v>
      </c>
    </row>
    <row r="25" spans="1:12" s="52" customFormat="1" ht="21" customHeight="1" x14ac:dyDescent="0.2">
      <c r="A25" s="62" t="s">
        <v>506</v>
      </c>
      <c r="B25" s="66" t="s">
        <v>13</v>
      </c>
      <c r="C25" s="69" t="s">
        <v>490</v>
      </c>
      <c r="D25" s="62" t="s">
        <v>507</v>
      </c>
      <c r="E25" s="62" t="s">
        <v>13</v>
      </c>
      <c r="F25" s="63" t="s">
        <v>1486</v>
      </c>
      <c r="G25" s="63">
        <v>1</v>
      </c>
      <c r="H25" s="64">
        <f>토목내역!I64</f>
        <v>159658058</v>
      </c>
      <c r="I25" s="64">
        <f>토목내역!K64</f>
        <v>141485236</v>
      </c>
      <c r="J25" s="64">
        <f>토목내역!M64</f>
        <v>7483191</v>
      </c>
      <c r="K25" s="64">
        <f t="shared" si="0"/>
        <v>308626485</v>
      </c>
      <c r="L25" s="62" t="s">
        <v>13</v>
      </c>
    </row>
    <row r="26" spans="1:12" s="52" customFormat="1" ht="21" customHeight="1" x14ac:dyDescent="0.2">
      <c r="A26" s="62" t="s">
        <v>508</v>
      </c>
      <c r="B26" s="66" t="s">
        <v>13</v>
      </c>
      <c r="C26" s="69" t="s">
        <v>493</v>
      </c>
      <c r="D26" s="62" t="s">
        <v>509</v>
      </c>
      <c r="E26" s="62" t="s">
        <v>13</v>
      </c>
      <c r="F26" s="63" t="s">
        <v>1486</v>
      </c>
      <c r="G26" s="63">
        <v>1</v>
      </c>
      <c r="H26" s="64">
        <f>토목내역!I92</f>
        <v>215808644</v>
      </c>
      <c r="I26" s="64">
        <f>토목내역!K92</f>
        <v>136626190</v>
      </c>
      <c r="J26" s="64">
        <f>토목내역!M92</f>
        <v>9201546</v>
      </c>
      <c r="K26" s="64">
        <f t="shared" si="0"/>
        <v>361636380</v>
      </c>
      <c r="L26" s="62" t="s">
        <v>13</v>
      </c>
    </row>
    <row r="27" spans="1:12" s="52" customFormat="1" ht="21" customHeight="1" x14ac:dyDescent="0.2">
      <c r="A27" s="62" t="s">
        <v>510</v>
      </c>
      <c r="B27" s="66" t="s">
        <v>13</v>
      </c>
      <c r="C27" s="69" t="s">
        <v>496</v>
      </c>
      <c r="D27" s="62" t="s">
        <v>511</v>
      </c>
      <c r="E27" s="62" t="s">
        <v>13</v>
      </c>
      <c r="F27" s="63" t="s">
        <v>1486</v>
      </c>
      <c r="G27" s="63">
        <v>1</v>
      </c>
      <c r="H27" s="64">
        <f>토목내역!I109</f>
        <v>444149456</v>
      </c>
      <c r="I27" s="64">
        <f>토목내역!K109</f>
        <v>378421173</v>
      </c>
      <c r="J27" s="64">
        <f>토목내역!M109</f>
        <v>45931661</v>
      </c>
      <c r="K27" s="64">
        <f t="shared" si="0"/>
        <v>868502290</v>
      </c>
      <c r="L27" s="62" t="s">
        <v>13</v>
      </c>
    </row>
    <row r="28" spans="1:12" s="52" customFormat="1" ht="21" customHeight="1" x14ac:dyDescent="0.2">
      <c r="A28" s="62" t="s">
        <v>20</v>
      </c>
      <c r="B28" s="65" t="s">
        <v>13</v>
      </c>
      <c r="C28" s="69" t="s">
        <v>466</v>
      </c>
      <c r="D28" s="62" t="s">
        <v>512</v>
      </c>
      <c r="E28" s="62" t="s">
        <v>13</v>
      </c>
      <c r="F28" s="63" t="s">
        <v>1486</v>
      </c>
      <c r="G28" s="63">
        <v>1</v>
      </c>
      <c r="H28" s="64">
        <f>SUM(H29:H30)</f>
        <v>16940447</v>
      </c>
      <c r="I28" s="64">
        <f>SUM(I29:I30)</f>
        <v>28659456</v>
      </c>
      <c r="J28" s="64">
        <f>SUM(J29:J30)</f>
        <v>9835887</v>
      </c>
      <c r="K28" s="64">
        <f t="shared" si="0"/>
        <v>55435790</v>
      </c>
      <c r="L28" s="62" t="s">
        <v>13</v>
      </c>
    </row>
    <row r="29" spans="1:12" s="52" customFormat="1" ht="21" customHeight="1" x14ac:dyDescent="0.2">
      <c r="A29" s="62" t="s">
        <v>513</v>
      </c>
      <c r="B29" s="66" t="s">
        <v>13</v>
      </c>
      <c r="C29" s="69" t="s">
        <v>490</v>
      </c>
      <c r="D29" s="62" t="s">
        <v>514</v>
      </c>
      <c r="E29" s="62" t="s">
        <v>13</v>
      </c>
      <c r="F29" s="63" t="s">
        <v>1486</v>
      </c>
      <c r="G29" s="63">
        <v>1</v>
      </c>
      <c r="H29" s="64">
        <f>토목내역!I150</f>
        <v>610113</v>
      </c>
      <c r="I29" s="64">
        <f>토목내역!K150</f>
        <v>1984932</v>
      </c>
      <c r="J29" s="64">
        <f>토목내역!M150</f>
        <v>58563</v>
      </c>
      <c r="K29" s="64">
        <f t="shared" si="0"/>
        <v>2653608</v>
      </c>
      <c r="L29" s="62" t="s">
        <v>13</v>
      </c>
    </row>
    <row r="30" spans="1:12" s="52" customFormat="1" ht="21" customHeight="1" x14ac:dyDescent="0.2">
      <c r="A30" s="62" t="s">
        <v>515</v>
      </c>
      <c r="B30" s="66" t="s">
        <v>13</v>
      </c>
      <c r="C30" s="69" t="s">
        <v>493</v>
      </c>
      <c r="D30" s="62" t="s">
        <v>516</v>
      </c>
      <c r="E30" s="62" t="s">
        <v>13</v>
      </c>
      <c r="F30" s="63" t="s">
        <v>1486</v>
      </c>
      <c r="G30" s="63">
        <v>1</v>
      </c>
      <c r="H30" s="64">
        <f>토목내역!I155</f>
        <v>16330334</v>
      </c>
      <c r="I30" s="64">
        <f>토목내역!K155</f>
        <v>26674524</v>
      </c>
      <c r="J30" s="64">
        <f>토목내역!M155</f>
        <v>9777324</v>
      </c>
      <c r="K30" s="64">
        <f t="shared" si="0"/>
        <v>52782182</v>
      </c>
      <c r="L30" s="62" t="s">
        <v>13</v>
      </c>
    </row>
    <row r="31" spans="1:12" s="52" customFormat="1" ht="21" customHeight="1" x14ac:dyDescent="0.2">
      <c r="A31" s="59" t="s">
        <v>21</v>
      </c>
      <c r="B31" s="59" t="s">
        <v>13</v>
      </c>
      <c r="C31" s="68" t="s">
        <v>517</v>
      </c>
      <c r="D31" s="59" t="s">
        <v>518</v>
      </c>
      <c r="E31" s="59" t="s">
        <v>13</v>
      </c>
      <c r="F31" s="60" t="s">
        <v>1486</v>
      </c>
      <c r="G31" s="60">
        <v>1</v>
      </c>
      <c r="H31" s="61">
        <f>SUM(H32:H42)</f>
        <v>109572775</v>
      </c>
      <c r="I31" s="61">
        <f>SUM(I32:I42)</f>
        <v>143616314</v>
      </c>
      <c r="J31" s="61">
        <f>SUM(J32:J42)</f>
        <v>32042723</v>
      </c>
      <c r="K31" s="61">
        <f t="shared" si="0"/>
        <v>285231812</v>
      </c>
      <c r="L31" s="59" t="s">
        <v>13</v>
      </c>
    </row>
    <row r="32" spans="1:12" s="52" customFormat="1" ht="21" customHeight="1" x14ac:dyDescent="0.2">
      <c r="A32" s="62" t="s">
        <v>22</v>
      </c>
      <c r="B32" s="65" t="s">
        <v>13</v>
      </c>
      <c r="C32" s="69" t="s">
        <v>457</v>
      </c>
      <c r="D32" s="62" t="s">
        <v>519</v>
      </c>
      <c r="E32" s="62" t="s">
        <v>13</v>
      </c>
      <c r="F32" s="63" t="s">
        <v>1486</v>
      </c>
      <c r="G32" s="63">
        <v>1</v>
      </c>
      <c r="H32" s="64">
        <f>토목내역!I162</f>
        <v>10062411</v>
      </c>
      <c r="I32" s="64">
        <f>토목내역!K162</f>
        <v>2140435</v>
      </c>
      <c r="J32" s="64">
        <f>토목내역!M162</f>
        <v>553681</v>
      </c>
      <c r="K32" s="64">
        <f t="shared" si="0"/>
        <v>12756527</v>
      </c>
      <c r="L32" s="62" t="s">
        <v>13</v>
      </c>
    </row>
    <row r="33" spans="1:12" s="52" customFormat="1" ht="21" customHeight="1" x14ac:dyDescent="0.2">
      <c r="A33" s="62" t="s">
        <v>23</v>
      </c>
      <c r="B33" s="65" t="s">
        <v>13</v>
      </c>
      <c r="C33" s="69" t="s">
        <v>460</v>
      </c>
      <c r="D33" s="62" t="s">
        <v>520</v>
      </c>
      <c r="E33" s="62" t="s">
        <v>13</v>
      </c>
      <c r="F33" s="63" t="s">
        <v>1486</v>
      </c>
      <c r="G33" s="63">
        <v>1</v>
      </c>
      <c r="H33" s="64">
        <f>토목내역!I179</f>
        <v>310615</v>
      </c>
      <c r="I33" s="64">
        <f>토목내역!K179</f>
        <v>2505188</v>
      </c>
      <c r="J33" s="64">
        <f>토목내역!M179</f>
        <v>16246</v>
      </c>
      <c r="K33" s="64">
        <f t="shared" si="0"/>
        <v>2832049</v>
      </c>
      <c r="L33" s="62" t="s">
        <v>13</v>
      </c>
    </row>
    <row r="34" spans="1:12" s="52" customFormat="1" ht="21" customHeight="1" x14ac:dyDescent="0.2">
      <c r="A34" s="62" t="s">
        <v>24</v>
      </c>
      <c r="B34" s="65" t="s">
        <v>13</v>
      </c>
      <c r="C34" s="69" t="s">
        <v>463</v>
      </c>
      <c r="D34" s="62" t="s">
        <v>521</v>
      </c>
      <c r="E34" s="62" t="s">
        <v>13</v>
      </c>
      <c r="F34" s="63" t="s">
        <v>1486</v>
      </c>
      <c r="G34" s="63">
        <v>1</v>
      </c>
      <c r="H34" s="64">
        <f>토목내역!I182</f>
        <v>4366503</v>
      </c>
      <c r="I34" s="64">
        <f>토목내역!K182</f>
        <v>28893778</v>
      </c>
      <c r="J34" s="64">
        <f>토목내역!M182</f>
        <v>231087</v>
      </c>
      <c r="K34" s="64">
        <f t="shared" si="0"/>
        <v>33491368</v>
      </c>
      <c r="L34" s="62" t="s">
        <v>13</v>
      </c>
    </row>
    <row r="35" spans="1:12" s="52" customFormat="1" ht="21" customHeight="1" x14ac:dyDescent="0.2">
      <c r="A35" s="62" t="s">
        <v>25</v>
      </c>
      <c r="B35" s="65" t="s">
        <v>13</v>
      </c>
      <c r="C35" s="69" t="s">
        <v>466</v>
      </c>
      <c r="D35" s="62" t="s">
        <v>522</v>
      </c>
      <c r="E35" s="62" t="s">
        <v>13</v>
      </c>
      <c r="F35" s="63" t="s">
        <v>1486</v>
      </c>
      <c r="G35" s="63">
        <v>1</v>
      </c>
      <c r="H35" s="64">
        <f>토목내역!I186</f>
        <v>1051281</v>
      </c>
      <c r="I35" s="64">
        <f>토목내역!K186</f>
        <v>0</v>
      </c>
      <c r="J35" s="64">
        <f>토목내역!M186</f>
        <v>0</v>
      </c>
      <c r="K35" s="64">
        <f t="shared" si="0"/>
        <v>1051281</v>
      </c>
      <c r="L35" s="62" t="s">
        <v>13</v>
      </c>
    </row>
    <row r="36" spans="1:12" s="52" customFormat="1" ht="21" customHeight="1" x14ac:dyDescent="0.2">
      <c r="A36" s="62" t="s">
        <v>26</v>
      </c>
      <c r="B36" s="65" t="s">
        <v>13</v>
      </c>
      <c r="C36" s="69" t="s">
        <v>469</v>
      </c>
      <c r="D36" s="62" t="s">
        <v>523</v>
      </c>
      <c r="E36" s="62" t="s">
        <v>13</v>
      </c>
      <c r="F36" s="63" t="s">
        <v>1486</v>
      </c>
      <c r="G36" s="63">
        <v>1</v>
      </c>
      <c r="H36" s="64">
        <f>토목내역!I188</f>
        <v>239168</v>
      </c>
      <c r="I36" s="64">
        <f>토목내역!K188</f>
        <v>1095052</v>
      </c>
      <c r="J36" s="64">
        <f>토목내역!M188</f>
        <v>299848</v>
      </c>
      <c r="K36" s="64">
        <f t="shared" si="0"/>
        <v>1634068</v>
      </c>
      <c r="L36" s="62" t="s">
        <v>13</v>
      </c>
    </row>
    <row r="37" spans="1:12" s="52" customFormat="1" ht="21" customHeight="1" x14ac:dyDescent="0.2">
      <c r="A37" s="62" t="s">
        <v>27</v>
      </c>
      <c r="B37" s="65" t="s">
        <v>13</v>
      </c>
      <c r="C37" s="69" t="s">
        <v>472</v>
      </c>
      <c r="D37" s="62" t="s">
        <v>524</v>
      </c>
      <c r="E37" s="62" t="s">
        <v>13</v>
      </c>
      <c r="F37" s="63" t="s">
        <v>1486</v>
      </c>
      <c r="G37" s="63">
        <v>1</v>
      </c>
      <c r="H37" s="64">
        <f>토목내역!I190</f>
        <v>3112428</v>
      </c>
      <c r="I37" s="64">
        <f>토목내역!K190</f>
        <v>12261216</v>
      </c>
      <c r="J37" s="64">
        <f>토목내역!M190</f>
        <v>2000526</v>
      </c>
      <c r="K37" s="64">
        <f t="shared" si="0"/>
        <v>17374170</v>
      </c>
      <c r="L37" s="62" t="s">
        <v>13</v>
      </c>
    </row>
    <row r="38" spans="1:12" s="52" customFormat="1" ht="21" customHeight="1" x14ac:dyDescent="0.2">
      <c r="A38" s="62" t="s">
        <v>28</v>
      </c>
      <c r="B38" s="65" t="s">
        <v>13</v>
      </c>
      <c r="C38" s="69" t="s">
        <v>475</v>
      </c>
      <c r="D38" s="62" t="s">
        <v>525</v>
      </c>
      <c r="E38" s="62" t="s">
        <v>13</v>
      </c>
      <c r="F38" s="63" t="s">
        <v>1486</v>
      </c>
      <c r="G38" s="63">
        <v>1</v>
      </c>
      <c r="H38" s="64">
        <f>토목내역!I192</f>
        <v>12696444</v>
      </c>
      <c r="I38" s="64">
        <f>토목내역!K192</f>
        <v>8155976</v>
      </c>
      <c r="J38" s="64">
        <f>토목내역!M192</f>
        <v>1926600</v>
      </c>
      <c r="K38" s="64">
        <f t="shared" si="0"/>
        <v>22779020</v>
      </c>
      <c r="L38" s="62" t="s">
        <v>13</v>
      </c>
    </row>
    <row r="39" spans="1:12" s="52" customFormat="1" ht="21" customHeight="1" x14ac:dyDescent="0.2">
      <c r="A39" s="62" t="s">
        <v>29</v>
      </c>
      <c r="B39" s="65" t="s">
        <v>13</v>
      </c>
      <c r="C39" s="69" t="s">
        <v>478</v>
      </c>
      <c r="D39" s="62" t="s">
        <v>526</v>
      </c>
      <c r="E39" s="62" t="s">
        <v>13</v>
      </c>
      <c r="F39" s="63" t="s">
        <v>1486</v>
      </c>
      <c r="G39" s="63">
        <v>1</v>
      </c>
      <c r="H39" s="64">
        <f>토목내역!I201</f>
        <v>6034412</v>
      </c>
      <c r="I39" s="64">
        <f>토목내역!K201</f>
        <v>0</v>
      </c>
      <c r="J39" s="64">
        <f>토목내역!M201</f>
        <v>0</v>
      </c>
      <c r="K39" s="64">
        <f t="shared" si="0"/>
        <v>6034412</v>
      </c>
      <c r="L39" s="62" t="s">
        <v>13</v>
      </c>
    </row>
    <row r="40" spans="1:12" s="52" customFormat="1" ht="21" customHeight="1" x14ac:dyDescent="0.2">
      <c r="A40" s="62" t="s">
        <v>30</v>
      </c>
      <c r="B40" s="65" t="s">
        <v>13</v>
      </c>
      <c r="C40" s="69" t="s">
        <v>481</v>
      </c>
      <c r="D40" s="62" t="s">
        <v>527</v>
      </c>
      <c r="E40" s="62" t="s">
        <v>13</v>
      </c>
      <c r="F40" s="63" t="s">
        <v>1486</v>
      </c>
      <c r="G40" s="63">
        <v>1</v>
      </c>
      <c r="H40" s="64">
        <f>토목내역!I203</f>
        <v>20237580</v>
      </c>
      <c r="I40" s="64">
        <f>토목내역!K203</f>
        <v>53658952</v>
      </c>
      <c r="J40" s="64">
        <f>토목내역!M203</f>
        <v>12282411</v>
      </c>
      <c r="K40" s="64">
        <f t="shared" si="0"/>
        <v>86178943</v>
      </c>
      <c r="L40" s="62" t="s">
        <v>13</v>
      </c>
    </row>
    <row r="41" spans="1:12" s="52" customFormat="1" ht="21" customHeight="1" x14ac:dyDescent="0.2">
      <c r="A41" s="62" t="s">
        <v>31</v>
      </c>
      <c r="B41" s="65" t="s">
        <v>13</v>
      </c>
      <c r="C41" s="69" t="s">
        <v>484</v>
      </c>
      <c r="D41" s="62" t="s">
        <v>528</v>
      </c>
      <c r="E41" s="62" t="s">
        <v>13</v>
      </c>
      <c r="F41" s="63" t="s">
        <v>1486</v>
      </c>
      <c r="G41" s="63">
        <v>1</v>
      </c>
      <c r="H41" s="64">
        <f>토목내역!I208</f>
        <v>733588</v>
      </c>
      <c r="I41" s="64">
        <f>토목내역!K208</f>
        <v>2818947</v>
      </c>
      <c r="J41" s="64">
        <f>토목내역!M208</f>
        <v>12500</v>
      </c>
      <c r="K41" s="64">
        <f t="shared" si="0"/>
        <v>3565035</v>
      </c>
      <c r="L41" s="62" t="s">
        <v>13</v>
      </c>
    </row>
    <row r="42" spans="1:12" s="52" customFormat="1" ht="21" customHeight="1" x14ac:dyDescent="0.2">
      <c r="A42" s="62" t="s">
        <v>32</v>
      </c>
      <c r="B42" s="65" t="s">
        <v>13</v>
      </c>
      <c r="C42" s="69" t="s">
        <v>487</v>
      </c>
      <c r="D42" s="62" t="s">
        <v>529</v>
      </c>
      <c r="E42" s="62" t="s">
        <v>13</v>
      </c>
      <c r="F42" s="63" t="s">
        <v>1486</v>
      </c>
      <c r="G42" s="63">
        <v>1</v>
      </c>
      <c r="H42" s="64">
        <f>SUM(H43:H45)</f>
        <v>50728345</v>
      </c>
      <c r="I42" s="64">
        <f>SUM(I43:I45)</f>
        <v>32086770</v>
      </c>
      <c r="J42" s="64">
        <f>SUM(J43:J45)</f>
        <v>14719824</v>
      </c>
      <c r="K42" s="64">
        <f t="shared" si="0"/>
        <v>97534939</v>
      </c>
      <c r="L42" s="62" t="s">
        <v>13</v>
      </c>
    </row>
    <row r="43" spans="1:12" s="52" customFormat="1" ht="21" customHeight="1" x14ac:dyDescent="0.2">
      <c r="A43" s="62" t="s">
        <v>530</v>
      </c>
      <c r="B43" s="66" t="s">
        <v>13</v>
      </c>
      <c r="C43" s="69" t="s">
        <v>490</v>
      </c>
      <c r="D43" s="62" t="s">
        <v>531</v>
      </c>
      <c r="E43" s="62" t="s">
        <v>13</v>
      </c>
      <c r="F43" s="63" t="s">
        <v>1486</v>
      </c>
      <c r="G43" s="63">
        <v>1</v>
      </c>
      <c r="H43" s="64">
        <f>토목내역!I219</f>
        <v>2307144</v>
      </c>
      <c r="I43" s="64">
        <f>토목내역!K219</f>
        <v>325500</v>
      </c>
      <c r="J43" s="64">
        <f>토목내역!M219</f>
        <v>1541134</v>
      </c>
      <c r="K43" s="64">
        <f t="shared" si="0"/>
        <v>4173778</v>
      </c>
      <c r="L43" s="62" t="s">
        <v>13</v>
      </c>
    </row>
    <row r="44" spans="1:12" s="52" customFormat="1" ht="21" customHeight="1" x14ac:dyDescent="0.2">
      <c r="A44" s="62" t="s">
        <v>532</v>
      </c>
      <c r="B44" s="66" t="s">
        <v>13</v>
      </c>
      <c r="C44" s="69" t="s">
        <v>493</v>
      </c>
      <c r="D44" s="62" t="s">
        <v>533</v>
      </c>
      <c r="E44" s="62" t="s">
        <v>13</v>
      </c>
      <c r="F44" s="63" t="s">
        <v>1486</v>
      </c>
      <c r="G44" s="63">
        <v>1</v>
      </c>
      <c r="H44" s="64">
        <f>토목내역!I221</f>
        <v>32221340</v>
      </c>
      <c r="I44" s="64">
        <f>토목내역!K221</f>
        <v>15967661</v>
      </c>
      <c r="J44" s="64">
        <f>토목내역!M221</f>
        <v>1941706</v>
      </c>
      <c r="K44" s="64">
        <f t="shared" si="0"/>
        <v>50130707</v>
      </c>
      <c r="L44" s="62" t="s">
        <v>13</v>
      </c>
    </row>
    <row r="45" spans="1:12" s="52" customFormat="1" ht="21" customHeight="1" x14ac:dyDescent="0.2">
      <c r="A45" s="62" t="s">
        <v>534</v>
      </c>
      <c r="B45" s="66" t="s">
        <v>13</v>
      </c>
      <c r="C45" s="69" t="s">
        <v>496</v>
      </c>
      <c r="D45" s="62" t="s">
        <v>535</v>
      </c>
      <c r="E45" s="62" t="s">
        <v>13</v>
      </c>
      <c r="F45" s="63" t="s">
        <v>1486</v>
      </c>
      <c r="G45" s="63">
        <v>1</v>
      </c>
      <c r="H45" s="64">
        <f>토목내역!I229</f>
        <v>16199861</v>
      </c>
      <c r="I45" s="64">
        <f>토목내역!K229</f>
        <v>15793609</v>
      </c>
      <c r="J45" s="64">
        <f>토목내역!M229</f>
        <v>11236984</v>
      </c>
      <c r="K45" s="64">
        <f t="shared" si="0"/>
        <v>43230454</v>
      </c>
      <c r="L45" s="62" t="s">
        <v>13</v>
      </c>
    </row>
    <row r="46" spans="1:12" s="52" customFormat="1" ht="21" customHeight="1" x14ac:dyDescent="0.2">
      <c r="A46" s="59" t="s">
        <v>33</v>
      </c>
      <c r="B46" s="59" t="s">
        <v>13</v>
      </c>
      <c r="C46" s="68" t="s">
        <v>536</v>
      </c>
      <c r="D46" s="59" t="s">
        <v>537</v>
      </c>
      <c r="E46" s="59" t="s">
        <v>13</v>
      </c>
      <c r="F46" s="60" t="s">
        <v>1486</v>
      </c>
      <c r="G46" s="60">
        <v>1</v>
      </c>
      <c r="H46" s="61">
        <f>SUM(H47:H48)</f>
        <v>11300346</v>
      </c>
      <c r="I46" s="61">
        <f>SUM(I47:I48)</f>
        <v>3422590</v>
      </c>
      <c r="J46" s="61">
        <f>SUM(J47:J48)</f>
        <v>1413935</v>
      </c>
      <c r="K46" s="61">
        <f t="shared" si="0"/>
        <v>16136871</v>
      </c>
      <c r="L46" s="59" t="s">
        <v>13</v>
      </c>
    </row>
    <row r="47" spans="1:12" s="52" customFormat="1" ht="21" customHeight="1" x14ac:dyDescent="0.2">
      <c r="A47" s="62" t="s">
        <v>34</v>
      </c>
      <c r="B47" s="65" t="s">
        <v>13</v>
      </c>
      <c r="C47" s="69" t="s">
        <v>457</v>
      </c>
      <c r="D47" s="62" t="s">
        <v>519</v>
      </c>
      <c r="E47" s="62" t="s">
        <v>13</v>
      </c>
      <c r="F47" s="63" t="s">
        <v>1486</v>
      </c>
      <c r="G47" s="63">
        <v>1</v>
      </c>
      <c r="H47" s="64">
        <f>토목내역!I233</f>
        <v>8159580</v>
      </c>
      <c r="I47" s="64">
        <f>토목내역!K233</f>
        <v>1131554</v>
      </c>
      <c r="J47" s="64">
        <f>토목내역!M233</f>
        <v>399109</v>
      </c>
      <c r="K47" s="64">
        <f t="shared" si="0"/>
        <v>9690243</v>
      </c>
      <c r="L47" s="62" t="s">
        <v>13</v>
      </c>
    </row>
    <row r="48" spans="1:12" s="52" customFormat="1" ht="21" customHeight="1" x14ac:dyDescent="0.2">
      <c r="A48" s="62" t="s">
        <v>35</v>
      </c>
      <c r="B48" s="65" t="s">
        <v>13</v>
      </c>
      <c r="C48" s="69" t="s">
        <v>460</v>
      </c>
      <c r="D48" s="62" t="s">
        <v>538</v>
      </c>
      <c r="E48" s="62" t="s">
        <v>13</v>
      </c>
      <c r="F48" s="63" t="s">
        <v>1486</v>
      </c>
      <c r="G48" s="63">
        <v>1</v>
      </c>
      <c r="H48" s="64">
        <f>토목내역!I246</f>
        <v>3140766</v>
      </c>
      <c r="I48" s="64">
        <f>토목내역!K246</f>
        <v>2291036</v>
      </c>
      <c r="J48" s="64">
        <f>토목내역!M246</f>
        <v>1014826</v>
      </c>
      <c r="K48" s="64">
        <f t="shared" si="0"/>
        <v>6446628</v>
      </c>
      <c r="L48" s="62" t="s">
        <v>13</v>
      </c>
    </row>
    <row r="49" spans="1:12" s="52" customFormat="1" ht="21" customHeight="1" x14ac:dyDescent="0.2">
      <c r="A49" s="59" t="s">
        <v>36</v>
      </c>
      <c r="B49" s="59" t="s">
        <v>13</v>
      </c>
      <c r="C49" s="68" t="s">
        <v>539</v>
      </c>
      <c r="D49" s="59" t="s">
        <v>540</v>
      </c>
      <c r="E49" s="59" t="s">
        <v>13</v>
      </c>
      <c r="F49" s="60" t="s">
        <v>1486</v>
      </c>
      <c r="G49" s="60">
        <v>1</v>
      </c>
      <c r="H49" s="61">
        <f>SUM(H50:H51)</f>
        <v>10470118</v>
      </c>
      <c r="I49" s="61">
        <f>SUM(I50:I51)</f>
        <v>2273697</v>
      </c>
      <c r="J49" s="61">
        <f>SUM(J50:J51)</f>
        <v>0</v>
      </c>
      <c r="K49" s="61">
        <f t="shared" si="0"/>
        <v>12743815</v>
      </c>
      <c r="L49" s="59" t="s">
        <v>13</v>
      </c>
    </row>
    <row r="50" spans="1:12" s="52" customFormat="1" ht="21" customHeight="1" x14ac:dyDescent="0.2">
      <c r="A50" s="62" t="s">
        <v>37</v>
      </c>
      <c r="B50" s="65" t="s">
        <v>13</v>
      </c>
      <c r="C50" s="69" t="s">
        <v>457</v>
      </c>
      <c r="D50" s="62" t="s">
        <v>541</v>
      </c>
      <c r="E50" s="62" t="s">
        <v>13</v>
      </c>
      <c r="F50" s="63" t="s">
        <v>1486</v>
      </c>
      <c r="G50" s="63">
        <v>1</v>
      </c>
      <c r="H50" s="64">
        <f>토목내역!I253</f>
        <v>8930275</v>
      </c>
      <c r="I50" s="64">
        <f>토목내역!K253</f>
        <v>2273697</v>
      </c>
      <c r="J50" s="64">
        <f>토목내역!M253</f>
        <v>0</v>
      </c>
      <c r="K50" s="64">
        <f t="shared" si="0"/>
        <v>11203972</v>
      </c>
      <c r="L50" s="62" t="s">
        <v>13</v>
      </c>
    </row>
    <row r="51" spans="1:12" s="52" customFormat="1" ht="21" customHeight="1" x14ac:dyDescent="0.2">
      <c r="A51" s="62" t="s">
        <v>38</v>
      </c>
      <c r="B51" s="65" t="s">
        <v>13</v>
      </c>
      <c r="C51" s="69" t="s">
        <v>460</v>
      </c>
      <c r="D51" s="62" t="s">
        <v>542</v>
      </c>
      <c r="E51" s="62" t="s">
        <v>13</v>
      </c>
      <c r="F51" s="63" t="s">
        <v>1486</v>
      </c>
      <c r="G51" s="63">
        <v>1</v>
      </c>
      <c r="H51" s="64">
        <f>토목내역!I258</f>
        <v>1539843</v>
      </c>
      <c r="I51" s="64">
        <f>토목내역!K258</f>
        <v>0</v>
      </c>
      <c r="J51" s="64">
        <f>토목내역!M258</f>
        <v>0</v>
      </c>
      <c r="K51" s="64">
        <f t="shared" si="0"/>
        <v>1539843</v>
      </c>
      <c r="L51" s="62" t="s">
        <v>13</v>
      </c>
    </row>
    <row r="52" spans="1:12" s="52" customFormat="1" ht="21" customHeight="1" x14ac:dyDescent="0.2">
      <c r="A52" s="59" t="s">
        <v>39</v>
      </c>
      <c r="B52" s="59" t="s">
        <v>13</v>
      </c>
      <c r="C52" s="68" t="s">
        <v>543</v>
      </c>
      <c r="D52" s="59" t="s">
        <v>544</v>
      </c>
      <c r="E52" s="59" t="s">
        <v>13</v>
      </c>
      <c r="F52" s="60" t="s">
        <v>1486</v>
      </c>
      <c r="G52" s="60">
        <v>1</v>
      </c>
      <c r="H52" s="61">
        <f>SUM(H53:H65)</f>
        <v>110492820</v>
      </c>
      <c r="I52" s="61">
        <f>SUM(I53:I65)</f>
        <v>186627845</v>
      </c>
      <c r="J52" s="61">
        <f>SUM(J53:J65)</f>
        <v>33786253</v>
      </c>
      <c r="K52" s="61">
        <f t="shared" si="0"/>
        <v>330906918</v>
      </c>
      <c r="L52" s="59" t="s">
        <v>13</v>
      </c>
    </row>
    <row r="53" spans="1:12" s="52" customFormat="1" ht="21" customHeight="1" x14ac:dyDescent="0.2">
      <c r="A53" s="62" t="s">
        <v>40</v>
      </c>
      <c r="B53" s="65" t="s">
        <v>13</v>
      </c>
      <c r="C53" s="69" t="s">
        <v>457</v>
      </c>
      <c r="D53" s="62" t="s">
        <v>545</v>
      </c>
      <c r="E53" s="62" t="s">
        <v>13</v>
      </c>
      <c r="F53" s="63" t="s">
        <v>1486</v>
      </c>
      <c r="G53" s="63">
        <v>1</v>
      </c>
      <c r="H53" s="64">
        <f>토목내역!I269</f>
        <v>1114195</v>
      </c>
      <c r="I53" s="64">
        <f>토목내역!K269</f>
        <v>1371657</v>
      </c>
      <c r="J53" s="64">
        <f>토목내역!M269</f>
        <v>636786</v>
      </c>
      <c r="K53" s="64">
        <f t="shared" si="0"/>
        <v>3122638</v>
      </c>
      <c r="L53" s="62" t="s">
        <v>13</v>
      </c>
    </row>
    <row r="54" spans="1:12" s="52" customFormat="1" ht="21" customHeight="1" x14ac:dyDescent="0.2">
      <c r="A54" s="62" t="s">
        <v>41</v>
      </c>
      <c r="B54" s="65" t="s">
        <v>13</v>
      </c>
      <c r="C54" s="69" t="s">
        <v>460</v>
      </c>
      <c r="D54" s="62" t="s">
        <v>546</v>
      </c>
      <c r="E54" s="62" t="s">
        <v>13</v>
      </c>
      <c r="F54" s="63" t="s">
        <v>1486</v>
      </c>
      <c r="G54" s="63">
        <v>1</v>
      </c>
      <c r="H54" s="64">
        <f>토목내역!I272</f>
        <v>29962</v>
      </c>
      <c r="I54" s="64">
        <f>토목내역!K272</f>
        <v>110719</v>
      </c>
      <c r="J54" s="64">
        <f>토목내역!M272</f>
        <v>0</v>
      </c>
      <c r="K54" s="64">
        <f t="shared" si="0"/>
        <v>140681</v>
      </c>
      <c r="L54" s="62" t="s">
        <v>13</v>
      </c>
    </row>
    <row r="55" spans="1:12" s="52" customFormat="1" ht="21" customHeight="1" x14ac:dyDescent="0.2">
      <c r="A55" s="62" t="s">
        <v>42</v>
      </c>
      <c r="B55" s="65" t="s">
        <v>13</v>
      </c>
      <c r="C55" s="69" t="s">
        <v>463</v>
      </c>
      <c r="D55" s="62" t="s">
        <v>547</v>
      </c>
      <c r="E55" s="62" t="s">
        <v>13</v>
      </c>
      <c r="F55" s="63" t="s">
        <v>1486</v>
      </c>
      <c r="G55" s="63">
        <v>1</v>
      </c>
      <c r="H55" s="64">
        <f>토목내역!I274</f>
        <v>1319487</v>
      </c>
      <c r="I55" s="64">
        <f>토목내역!K274</f>
        <v>580188</v>
      </c>
      <c r="J55" s="64">
        <f>토목내역!M274</f>
        <v>832782</v>
      </c>
      <c r="K55" s="64">
        <f t="shared" si="0"/>
        <v>2732457</v>
      </c>
      <c r="L55" s="62" t="s">
        <v>13</v>
      </c>
    </row>
    <row r="56" spans="1:12" s="52" customFormat="1" ht="21" customHeight="1" x14ac:dyDescent="0.2">
      <c r="A56" s="62" t="s">
        <v>43</v>
      </c>
      <c r="B56" s="65" t="s">
        <v>13</v>
      </c>
      <c r="C56" s="69" t="s">
        <v>466</v>
      </c>
      <c r="D56" s="62" t="s">
        <v>548</v>
      </c>
      <c r="E56" s="62" t="s">
        <v>13</v>
      </c>
      <c r="F56" s="63" t="s">
        <v>1486</v>
      </c>
      <c r="G56" s="63">
        <v>1</v>
      </c>
      <c r="H56" s="64">
        <f>토목내역!I276</f>
        <v>6674491</v>
      </c>
      <c r="I56" s="64">
        <f>토목내역!K276</f>
        <v>18679738</v>
      </c>
      <c r="J56" s="64">
        <f>토목내역!M276</f>
        <v>3061766</v>
      </c>
      <c r="K56" s="64">
        <f t="shared" si="0"/>
        <v>28415995</v>
      </c>
      <c r="L56" s="62" t="s">
        <v>13</v>
      </c>
    </row>
    <row r="57" spans="1:12" s="52" customFormat="1" ht="21" customHeight="1" x14ac:dyDescent="0.2">
      <c r="A57" s="62" t="s">
        <v>44</v>
      </c>
      <c r="B57" s="65" t="s">
        <v>13</v>
      </c>
      <c r="C57" s="69" t="s">
        <v>469</v>
      </c>
      <c r="D57" s="62" t="s">
        <v>549</v>
      </c>
      <c r="E57" s="62" t="s">
        <v>13</v>
      </c>
      <c r="F57" s="63" t="s">
        <v>1486</v>
      </c>
      <c r="G57" s="63">
        <v>1</v>
      </c>
      <c r="H57" s="64">
        <f>토목내역!I278</f>
        <v>176945</v>
      </c>
      <c r="I57" s="64">
        <f>토목내역!K278</f>
        <v>20832</v>
      </c>
      <c r="J57" s="64">
        <f>토목내역!M278</f>
        <v>0</v>
      </c>
      <c r="K57" s="64">
        <f t="shared" si="0"/>
        <v>197777</v>
      </c>
      <c r="L57" s="62" t="s">
        <v>13</v>
      </c>
    </row>
    <row r="58" spans="1:12" s="52" customFormat="1" ht="21" customHeight="1" x14ac:dyDescent="0.2">
      <c r="A58" s="62" t="s">
        <v>45</v>
      </c>
      <c r="B58" s="65" t="s">
        <v>13</v>
      </c>
      <c r="C58" s="69" t="s">
        <v>472</v>
      </c>
      <c r="D58" s="62" t="s">
        <v>550</v>
      </c>
      <c r="E58" s="62" t="s">
        <v>13</v>
      </c>
      <c r="F58" s="63" t="s">
        <v>1486</v>
      </c>
      <c r="G58" s="63">
        <v>1</v>
      </c>
      <c r="H58" s="64">
        <f>토목내역!I280</f>
        <v>137564</v>
      </c>
      <c r="I58" s="64">
        <f>토목내역!K280</f>
        <v>30163</v>
      </c>
      <c r="J58" s="64">
        <f>토목내역!M280</f>
        <v>0</v>
      </c>
      <c r="K58" s="64">
        <f t="shared" si="0"/>
        <v>167727</v>
      </c>
      <c r="L58" s="62" t="s">
        <v>13</v>
      </c>
    </row>
    <row r="59" spans="1:12" s="52" customFormat="1" ht="21" customHeight="1" x14ac:dyDescent="0.2">
      <c r="A59" s="62" t="s">
        <v>46</v>
      </c>
      <c r="B59" s="65" t="s">
        <v>13</v>
      </c>
      <c r="C59" s="69" t="s">
        <v>475</v>
      </c>
      <c r="D59" s="62" t="s">
        <v>551</v>
      </c>
      <c r="E59" s="62" t="s">
        <v>13</v>
      </c>
      <c r="F59" s="63" t="s">
        <v>1486</v>
      </c>
      <c r="G59" s="63">
        <v>1</v>
      </c>
      <c r="H59" s="64">
        <f>토목내역!I282</f>
        <v>1961497</v>
      </c>
      <c r="I59" s="64">
        <f>토목내역!K282</f>
        <v>12947445</v>
      </c>
      <c r="J59" s="64">
        <f>토목내역!M282</f>
        <v>1282386</v>
      </c>
      <c r="K59" s="64">
        <f t="shared" si="0"/>
        <v>16191328</v>
      </c>
      <c r="L59" s="62" t="s">
        <v>13</v>
      </c>
    </row>
    <row r="60" spans="1:12" s="52" customFormat="1" ht="21" customHeight="1" x14ac:dyDescent="0.2">
      <c r="A60" s="62" t="s">
        <v>47</v>
      </c>
      <c r="B60" s="65" t="s">
        <v>13</v>
      </c>
      <c r="C60" s="69" t="s">
        <v>478</v>
      </c>
      <c r="D60" s="62" t="s">
        <v>552</v>
      </c>
      <c r="E60" s="62" t="s">
        <v>13</v>
      </c>
      <c r="F60" s="63" t="s">
        <v>1486</v>
      </c>
      <c r="G60" s="63">
        <v>1</v>
      </c>
      <c r="H60" s="64">
        <f>토목내역!I293</f>
        <v>848676</v>
      </c>
      <c r="I60" s="64">
        <f>토목내역!K293</f>
        <v>9113999</v>
      </c>
      <c r="J60" s="64">
        <f>토목내역!M293</f>
        <v>170242</v>
      </c>
      <c r="K60" s="64">
        <f t="shared" si="0"/>
        <v>10132917</v>
      </c>
      <c r="L60" s="62" t="s">
        <v>13</v>
      </c>
    </row>
    <row r="61" spans="1:12" s="52" customFormat="1" ht="21" customHeight="1" x14ac:dyDescent="0.2">
      <c r="A61" s="62" t="s">
        <v>48</v>
      </c>
      <c r="B61" s="65" t="s">
        <v>13</v>
      </c>
      <c r="C61" s="69" t="s">
        <v>481</v>
      </c>
      <c r="D61" s="62" t="s">
        <v>553</v>
      </c>
      <c r="E61" s="62" t="s">
        <v>13</v>
      </c>
      <c r="F61" s="63" t="s">
        <v>1486</v>
      </c>
      <c r="G61" s="63">
        <v>1</v>
      </c>
      <c r="H61" s="64">
        <f>토목내역!I297</f>
        <v>1339193</v>
      </c>
      <c r="I61" s="64">
        <f>토목내역!K297</f>
        <v>3873702</v>
      </c>
      <c r="J61" s="64">
        <f>토목내역!M297</f>
        <v>1017</v>
      </c>
      <c r="K61" s="64">
        <f t="shared" si="0"/>
        <v>5213912</v>
      </c>
      <c r="L61" s="62" t="s">
        <v>13</v>
      </c>
    </row>
    <row r="62" spans="1:12" s="52" customFormat="1" ht="21" customHeight="1" x14ac:dyDescent="0.2">
      <c r="A62" s="62" t="s">
        <v>49</v>
      </c>
      <c r="B62" s="65" t="s">
        <v>13</v>
      </c>
      <c r="C62" s="69" t="s">
        <v>484</v>
      </c>
      <c r="D62" s="62" t="s">
        <v>554</v>
      </c>
      <c r="E62" s="62" t="s">
        <v>13</v>
      </c>
      <c r="F62" s="63" t="s">
        <v>1486</v>
      </c>
      <c r="G62" s="63">
        <v>1</v>
      </c>
      <c r="H62" s="64">
        <f>토목내역!I303</f>
        <v>0</v>
      </c>
      <c r="I62" s="64">
        <f>토목내역!K303</f>
        <v>105797413</v>
      </c>
      <c r="J62" s="64">
        <f>토목내역!M303</f>
        <v>0</v>
      </c>
      <c r="K62" s="64">
        <f t="shared" si="0"/>
        <v>105797413</v>
      </c>
      <c r="L62" s="62" t="s">
        <v>13</v>
      </c>
    </row>
    <row r="63" spans="1:12" s="52" customFormat="1" ht="21" customHeight="1" x14ac:dyDescent="0.2">
      <c r="A63" s="62" t="s">
        <v>50</v>
      </c>
      <c r="B63" s="65" t="s">
        <v>13</v>
      </c>
      <c r="C63" s="69" t="s">
        <v>487</v>
      </c>
      <c r="D63" s="62" t="s">
        <v>555</v>
      </c>
      <c r="E63" s="62" t="s">
        <v>13</v>
      </c>
      <c r="F63" s="63" t="s">
        <v>1486</v>
      </c>
      <c r="G63" s="63">
        <v>1</v>
      </c>
      <c r="H63" s="64">
        <f>토목내역!I306</f>
        <v>56775059</v>
      </c>
      <c r="I63" s="64">
        <f>토목내역!K306</f>
        <v>18080460</v>
      </c>
      <c r="J63" s="64">
        <f>토목내역!M306</f>
        <v>21949501</v>
      </c>
      <c r="K63" s="64">
        <f t="shared" si="0"/>
        <v>96805020</v>
      </c>
      <c r="L63" s="62" t="s">
        <v>13</v>
      </c>
    </row>
    <row r="64" spans="1:12" s="52" customFormat="1" ht="21" customHeight="1" x14ac:dyDescent="0.2">
      <c r="A64" s="62" t="s">
        <v>51</v>
      </c>
      <c r="B64" s="65" t="s">
        <v>13</v>
      </c>
      <c r="C64" s="69" t="s">
        <v>556</v>
      </c>
      <c r="D64" s="62" t="s">
        <v>557</v>
      </c>
      <c r="E64" s="62" t="s">
        <v>13</v>
      </c>
      <c r="F64" s="63" t="s">
        <v>1486</v>
      </c>
      <c r="G64" s="63">
        <v>1</v>
      </c>
      <c r="H64" s="64">
        <f>토목내역!I314</f>
        <v>26779048</v>
      </c>
      <c r="I64" s="64">
        <f>토목내역!K314</f>
        <v>8470656</v>
      </c>
      <c r="J64" s="64">
        <f>토목내역!M314</f>
        <v>0</v>
      </c>
      <c r="K64" s="64">
        <f t="shared" si="0"/>
        <v>35249704</v>
      </c>
      <c r="L64" s="62" t="s">
        <v>13</v>
      </c>
    </row>
    <row r="65" spans="1:12" s="52" customFormat="1" ht="21" customHeight="1" x14ac:dyDescent="0.2">
      <c r="A65" s="62" t="s">
        <v>52</v>
      </c>
      <c r="B65" s="65" t="s">
        <v>13</v>
      </c>
      <c r="C65" s="69" t="s">
        <v>558</v>
      </c>
      <c r="D65" s="62" t="s">
        <v>559</v>
      </c>
      <c r="E65" s="62" t="s">
        <v>13</v>
      </c>
      <c r="F65" s="63" t="s">
        <v>1486</v>
      </c>
      <c r="G65" s="63">
        <v>1</v>
      </c>
      <c r="H65" s="64">
        <f>토목내역!I326</f>
        <v>13336703</v>
      </c>
      <c r="I65" s="64">
        <f>토목내역!K326</f>
        <v>7550873</v>
      </c>
      <c r="J65" s="64">
        <f>토목내역!M326</f>
        <v>5851773</v>
      </c>
      <c r="K65" s="64">
        <f t="shared" si="0"/>
        <v>26739349</v>
      </c>
      <c r="L65" s="62" t="s">
        <v>13</v>
      </c>
    </row>
    <row r="66" spans="1:12" s="52" customFormat="1" ht="21" customHeight="1" x14ac:dyDescent="0.2">
      <c r="A66" s="59" t="s">
        <v>560</v>
      </c>
      <c r="B66" s="59" t="s">
        <v>13</v>
      </c>
      <c r="C66" s="68" t="s">
        <v>561</v>
      </c>
      <c r="D66" s="59" t="s">
        <v>562</v>
      </c>
      <c r="E66" s="59" t="s">
        <v>13</v>
      </c>
      <c r="F66" s="60" t="s">
        <v>1486</v>
      </c>
      <c r="G66" s="60">
        <v>1</v>
      </c>
      <c r="H66" s="61">
        <f>SUM(H67:H69)</f>
        <v>170842357</v>
      </c>
      <c r="I66" s="61">
        <f>SUM(I67:I69)</f>
        <v>75471656</v>
      </c>
      <c r="J66" s="61">
        <f>SUM(J67:J69)</f>
        <v>54129142</v>
      </c>
      <c r="K66" s="61">
        <f t="shared" si="0"/>
        <v>300443155</v>
      </c>
      <c r="L66" s="59" t="s">
        <v>13</v>
      </c>
    </row>
    <row r="67" spans="1:12" s="52" customFormat="1" ht="21" customHeight="1" x14ac:dyDescent="0.2">
      <c r="A67" s="62" t="s">
        <v>563</v>
      </c>
      <c r="B67" s="65" t="s">
        <v>13</v>
      </c>
      <c r="C67" s="69" t="s">
        <v>457</v>
      </c>
      <c r="D67" s="62" t="s">
        <v>564</v>
      </c>
      <c r="E67" s="62" t="s">
        <v>13</v>
      </c>
      <c r="F67" s="63" t="s">
        <v>1486</v>
      </c>
      <c r="G67" s="63">
        <v>1</v>
      </c>
      <c r="H67" s="64">
        <f>토목내역!I329</f>
        <v>4488139</v>
      </c>
      <c r="I67" s="64">
        <f>토목내역!K329</f>
        <v>10299098</v>
      </c>
      <c r="J67" s="64">
        <f>토목내역!M329</f>
        <v>2496758</v>
      </c>
      <c r="K67" s="64">
        <f t="shared" si="0"/>
        <v>17283995</v>
      </c>
      <c r="L67" s="62" t="s">
        <v>13</v>
      </c>
    </row>
    <row r="68" spans="1:12" s="52" customFormat="1" ht="21" customHeight="1" x14ac:dyDescent="0.2">
      <c r="A68" s="62" t="s">
        <v>565</v>
      </c>
      <c r="B68" s="65" t="s">
        <v>13</v>
      </c>
      <c r="C68" s="69" t="s">
        <v>460</v>
      </c>
      <c r="D68" s="62" t="s">
        <v>566</v>
      </c>
      <c r="E68" s="62" t="s">
        <v>13</v>
      </c>
      <c r="F68" s="63" t="s">
        <v>1486</v>
      </c>
      <c r="G68" s="63">
        <v>1</v>
      </c>
      <c r="H68" s="64">
        <f>토목내역!I335</f>
        <v>124855018</v>
      </c>
      <c r="I68" s="64">
        <f>토목내역!K335</f>
        <v>65172558</v>
      </c>
      <c r="J68" s="64">
        <f>토목내역!M335</f>
        <v>51632384</v>
      </c>
      <c r="K68" s="64">
        <f t="shared" si="0"/>
        <v>241659960</v>
      </c>
      <c r="L68" s="62" t="s">
        <v>13</v>
      </c>
    </row>
    <row r="69" spans="1:12" s="52" customFormat="1" ht="21" customHeight="1" x14ac:dyDescent="0.2">
      <c r="A69" s="62" t="s">
        <v>567</v>
      </c>
      <c r="B69" s="65" t="s">
        <v>13</v>
      </c>
      <c r="C69" s="69" t="s">
        <v>463</v>
      </c>
      <c r="D69" s="62" t="s">
        <v>568</v>
      </c>
      <c r="E69" s="62" t="s">
        <v>13</v>
      </c>
      <c r="F69" s="63" t="s">
        <v>1486</v>
      </c>
      <c r="G69" s="63">
        <v>1</v>
      </c>
      <c r="H69" s="64">
        <f>토목내역!I339</f>
        <v>41499200</v>
      </c>
      <c r="I69" s="64">
        <f>토목내역!K339</f>
        <v>0</v>
      </c>
      <c r="J69" s="64">
        <f>토목내역!M339</f>
        <v>0</v>
      </c>
      <c r="K69" s="64">
        <f t="shared" si="0"/>
        <v>41499200</v>
      </c>
      <c r="L69" s="62" t="s">
        <v>13</v>
      </c>
    </row>
    <row r="70" spans="1:12" s="52" customFormat="1" ht="21" customHeight="1" x14ac:dyDescent="0.2">
      <c r="A70" s="59" t="s">
        <v>569</v>
      </c>
      <c r="B70" s="59" t="s">
        <v>13</v>
      </c>
      <c r="C70" s="68" t="s">
        <v>570</v>
      </c>
      <c r="D70" s="59" t="s">
        <v>571</v>
      </c>
      <c r="E70" s="59" t="s">
        <v>13</v>
      </c>
      <c r="F70" s="60" t="s">
        <v>1486</v>
      </c>
      <c r="G70" s="60">
        <v>1</v>
      </c>
      <c r="H70" s="61">
        <f>SUM(H71:H76)</f>
        <v>53355738</v>
      </c>
      <c r="I70" s="61">
        <f>SUM(I71:I76)</f>
        <v>45710657</v>
      </c>
      <c r="J70" s="61">
        <f>SUM(J71:J76)</f>
        <v>24414674</v>
      </c>
      <c r="K70" s="61">
        <f t="shared" ref="K70:K80" si="1">SUM(H70:J70)</f>
        <v>123481069</v>
      </c>
      <c r="L70" s="59" t="s">
        <v>13</v>
      </c>
    </row>
    <row r="71" spans="1:12" s="52" customFormat="1" ht="21" customHeight="1" x14ac:dyDescent="0.2">
      <c r="A71" s="62" t="s">
        <v>572</v>
      </c>
      <c r="B71" s="65" t="s">
        <v>13</v>
      </c>
      <c r="C71" s="69" t="s">
        <v>457</v>
      </c>
      <c r="D71" s="62" t="s">
        <v>573</v>
      </c>
      <c r="E71" s="62" t="s">
        <v>13</v>
      </c>
      <c r="F71" s="63" t="s">
        <v>1486</v>
      </c>
      <c r="G71" s="63">
        <v>1</v>
      </c>
      <c r="H71" s="64">
        <f>토목내역!I350</f>
        <v>12033989</v>
      </c>
      <c r="I71" s="64">
        <f>토목내역!K350</f>
        <v>18936420</v>
      </c>
      <c r="J71" s="64">
        <f>토목내역!M350</f>
        <v>2931341</v>
      </c>
      <c r="K71" s="64">
        <f t="shared" si="1"/>
        <v>33901750</v>
      </c>
      <c r="L71" s="62" t="s">
        <v>13</v>
      </c>
    </row>
    <row r="72" spans="1:12" s="52" customFormat="1" ht="21" customHeight="1" x14ac:dyDescent="0.2">
      <c r="A72" s="62" t="s">
        <v>574</v>
      </c>
      <c r="B72" s="65" t="s">
        <v>13</v>
      </c>
      <c r="C72" s="69" t="s">
        <v>460</v>
      </c>
      <c r="D72" s="62" t="s">
        <v>575</v>
      </c>
      <c r="E72" s="62" t="s">
        <v>13</v>
      </c>
      <c r="F72" s="63" t="s">
        <v>1486</v>
      </c>
      <c r="G72" s="63">
        <v>1</v>
      </c>
      <c r="H72" s="64">
        <f>토목내역!I354</f>
        <v>34165905</v>
      </c>
      <c r="I72" s="64">
        <f>토목내역!K354</f>
        <v>8445215</v>
      </c>
      <c r="J72" s="64">
        <f>토목내역!M354</f>
        <v>19752809</v>
      </c>
      <c r="K72" s="64">
        <f t="shared" si="1"/>
        <v>62363929</v>
      </c>
      <c r="L72" s="62" t="s">
        <v>13</v>
      </c>
    </row>
    <row r="73" spans="1:12" s="52" customFormat="1" ht="21" customHeight="1" x14ac:dyDescent="0.2">
      <c r="A73" s="62" t="s">
        <v>576</v>
      </c>
      <c r="B73" s="65" t="s">
        <v>13</v>
      </c>
      <c r="C73" s="69" t="s">
        <v>469</v>
      </c>
      <c r="D73" s="62" t="s">
        <v>577</v>
      </c>
      <c r="E73" s="62" t="s">
        <v>13</v>
      </c>
      <c r="F73" s="63" t="s">
        <v>1486</v>
      </c>
      <c r="G73" s="63">
        <v>1</v>
      </c>
      <c r="H73" s="64">
        <f>토목내역!I357</f>
        <v>353232</v>
      </c>
      <c r="I73" s="64">
        <f>토목내역!K357</f>
        <v>926992</v>
      </c>
      <c r="J73" s="64">
        <f>토목내역!M357</f>
        <v>170368</v>
      </c>
      <c r="K73" s="64">
        <f t="shared" si="1"/>
        <v>1450592</v>
      </c>
      <c r="L73" s="62" t="s">
        <v>13</v>
      </c>
    </row>
    <row r="74" spans="1:12" s="52" customFormat="1" ht="21" customHeight="1" x14ac:dyDescent="0.2">
      <c r="A74" s="62" t="s">
        <v>578</v>
      </c>
      <c r="B74" s="65" t="s">
        <v>13</v>
      </c>
      <c r="C74" s="69" t="s">
        <v>472</v>
      </c>
      <c r="D74" s="62" t="s">
        <v>579</v>
      </c>
      <c r="E74" s="62" t="s">
        <v>13</v>
      </c>
      <c r="F74" s="63" t="s">
        <v>1486</v>
      </c>
      <c r="G74" s="63">
        <v>1</v>
      </c>
      <c r="H74" s="64">
        <f>토목내역!I359</f>
        <v>4028856</v>
      </c>
      <c r="I74" s="64">
        <f>토목내역!K359</f>
        <v>1038960</v>
      </c>
      <c r="J74" s="64">
        <f>토목내역!M359</f>
        <v>0</v>
      </c>
      <c r="K74" s="64">
        <f t="shared" si="1"/>
        <v>5067816</v>
      </c>
      <c r="L74" s="62" t="s">
        <v>13</v>
      </c>
    </row>
    <row r="75" spans="1:12" s="52" customFormat="1" ht="21" customHeight="1" x14ac:dyDescent="0.2">
      <c r="A75" s="62" t="s">
        <v>580</v>
      </c>
      <c r="B75" s="65" t="s">
        <v>13</v>
      </c>
      <c r="C75" s="69" t="s">
        <v>475</v>
      </c>
      <c r="D75" s="62" t="s">
        <v>581</v>
      </c>
      <c r="E75" s="62" t="s">
        <v>13</v>
      </c>
      <c r="F75" s="63" t="s">
        <v>1486</v>
      </c>
      <c r="G75" s="63">
        <v>1</v>
      </c>
      <c r="H75" s="64">
        <f>토목내역!I362</f>
        <v>2694376</v>
      </c>
      <c r="I75" s="64">
        <f>토목내역!K362</f>
        <v>16355993</v>
      </c>
      <c r="J75" s="64">
        <f>토목내역!M362</f>
        <v>1521495</v>
      </c>
      <c r="K75" s="64">
        <f t="shared" si="1"/>
        <v>20571864</v>
      </c>
      <c r="L75" s="62" t="s">
        <v>13</v>
      </c>
    </row>
    <row r="76" spans="1:12" s="52" customFormat="1" ht="21" customHeight="1" x14ac:dyDescent="0.2">
      <c r="A76" s="62" t="s">
        <v>582</v>
      </c>
      <c r="B76" s="65" t="s">
        <v>13</v>
      </c>
      <c r="C76" s="69" t="s">
        <v>478</v>
      </c>
      <c r="D76" s="62" t="s">
        <v>583</v>
      </c>
      <c r="E76" s="62" t="s">
        <v>13</v>
      </c>
      <c r="F76" s="63" t="s">
        <v>1486</v>
      </c>
      <c r="G76" s="63">
        <v>1</v>
      </c>
      <c r="H76" s="64">
        <f>토목내역!I369</f>
        <v>79380</v>
      </c>
      <c r="I76" s="64">
        <f>토목내역!K369</f>
        <v>7077</v>
      </c>
      <c r="J76" s="64">
        <f>토목내역!M369</f>
        <v>38661</v>
      </c>
      <c r="K76" s="64">
        <f t="shared" si="1"/>
        <v>125118</v>
      </c>
      <c r="L76" s="62" t="s">
        <v>13</v>
      </c>
    </row>
    <row r="77" spans="1:12" s="52" customFormat="1" ht="21" customHeight="1" x14ac:dyDescent="0.2">
      <c r="A77" s="59" t="s">
        <v>584</v>
      </c>
      <c r="B77" s="59" t="s">
        <v>13</v>
      </c>
      <c r="C77" s="68" t="s">
        <v>585</v>
      </c>
      <c r="D77" s="59" t="s">
        <v>586</v>
      </c>
      <c r="E77" s="59" t="s">
        <v>13</v>
      </c>
      <c r="F77" s="60" t="s">
        <v>1487</v>
      </c>
      <c r="G77" s="60">
        <v>1</v>
      </c>
      <c r="H77" s="61">
        <f>SUM(H78:H80)</f>
        <v>5965148</v>
      </c>
      <c r="I77" s="61">
        <f>SUM(I78:I80)</f>
        <v>72842</v>
      </c>
      <c r="J77" s="61">
        <f>SUM(J78:J80)</f>
        <v>1143987</v>
      </c>
      <c r="K77" s="61">
        <f t="shared" si="1"/>
        <v>7181977</v>
      </c>
      <c r="L77" s="59" t="s">
        <v>13</v>
      </c>
    </row>
    <row r="78" spans="1:12" s="52" customFormat="1" ht="21" customHeight="1" x14ac:dyDescent="0.2">
      <c r="A78" s="62" t="s">
        <v>587</v>
      </c>
      <c r="B78" s="65" t="s">
        <v>13</v>
      </c>
      <c r="C78" s="69" t="s">
        <v>457</v>
      </c>
      <c r="D78" s="62" t="s">
        <v>588</v>
      </c>
      <c r="E78" s="62" t="s">
        <v>13</v>
      </c>
      <c r="F78" s="63" t="s">
        <v>1487</v>
      </c>
      <c r="G78" s="63">
        <v>1</v>
      </c>
      <c r="H78" s="64">
        <f>토목내역!I372</f>
        <v>0</v>
      </c>
      <c r="I78" s="64">
        <f>토목내역!K372</f>
        <v>0</v>
      </c>
      <c r="J78" s="64">
        <f>토목내역!M372</f>
        <v>1107588</v>
      </c>
      <c r="K78" s="64">
        <f t="shared" si="1"/>
        <v>1107588</v>
      </c>
      <c r="L78" s="62" t="s">
        <v>13</v>
      </c>
    </row>
    <row r="79" spans="1:12" s="52" customFormat="1" ht="21" customHeight="1" x14ac:dyDescent="0.2">
      <c r="A79" s="62" t="s">
        <v>589</v>
      </c>
      <c r="B79" s="65" t="s">
        <v>13</v>
      </c>
      <c r="C79" s="69" t="s">
        <v>460</v>
      </c>
      <c r="D79" s="62" t="s">
        <v>590</v>
      </c>
      <c r="E79" s="62" t="s">
        <v>13</v>
      </c>
      <c r="F79" s="63" t="s">
        <v>1487</v>
      </c>
      <c r="G79" s="63">
        <v>1</v>
      </c>
      <c r="H79" s="64">
        <f>토목내역!I374</f>
        <v>748</v>
      </c>
      <c r="I79" s="64">
        <f>토목내역!K374</f>
        <v>72842</v>
      </c>
      <c r="J79" s="64">
        <f>토목내역!M374</f>
        <v>36399</v>
      </c>
      <c r="K79" s="64">
        <f t="shared" si="1"/>
        <v>109989</v>
      </c>
      <c r="L79" s="62" t="s">
        <v>13</v>
      </c>
    </row>
    <row r="80" spans="1:12" s="52" customFormat="1" ht="21" customHeight="1" x14ac:dyDescent="0.2">
      <c r="A80" s="62" t="s">
        <v>591</v>
      </c>
      <c r="B80" s="65" t="s">
        <v>13</v>
      </c>
      <c r="C80" s="69" t="s">
        <v>463</v>
      </c>
      <c r="D80" s="62" t="s">
        <v>592</v>
      </c>
      <c r="E80" s="62" t="s">
        <v>13</v>
      </c>
      <c r="F80" s="63" t="s">
        <v>1487</v>
      </c>
      <c r="G80" s="63">
        <v>1</v>
      </c>
      <c r="H80" s="64">
        <f>토목내역!I376</f>
        <v>5964400</v>
      </c>
      <c r="I80" s="64">
        <f>토목내역!K376</f>
        <v>0</v>
      </c>
      <c r="J80" s="64">
        <f>토목내역!M376</f>
        <v>0</v>
      </c>
      <c r="K80" s="64">
        <f t="shared" si="1"/>
        <v>5964400</v>
      </c>
      <c r="L80" s="62" t="s">
        <v>13</v>
      </c>
    </row>
  </sheetData>
  <autoFilter ref="A3:L80"/>
  <phoneticPr fontId="2" type="noConversion"/>
  <pageMargins left="0.70866141732283472" right="0.39370078740157483" top="0.39370078740157483" bottom="0.39370078740157483" header="0.31496062992125984" footer="0.31496062992125984"/>
  <pageSetup paperSize="9" scale="8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Right="0"/>
    <pageSetUpPr fitToPage="1"/>
  </sheetPr>
  <dimension ref="A1:Y377"/>
  <sheetViews>
    <sheetView tabSelected="1" zoomScaleNormal="100" zoomScaleSheetLayoutView="100" workbookViewId="0">
      <pane xSplit="6" ySplit="4" topLeftCell="G5" activePane="bottomRight" state="frozen"/>
      <selection activeCell="P14" sqref="P14"/>
      <selection pane="topRight" activeCell="P14" sqref="P14"/>
      <selection pane="bottomLeft" activeCell="P14" sqref="P14"/>
      <selection pane="bottomRight" activeCell="C5" sqref="C5"/>
    </sheetView>
  </sheetViews>
  <sheetFormatPr defaultRowHeight="21" customHeight="1" x14ac:dyDescent="0.15"/>
  <cols>
    <col min="1" max="2" width="8" style="1" hidden="1" customWidth="1"/>
    <col min="3" max="3" width="8" style="1" customWidth="1"/>
    <col min="4" max="4" width="28" style="1" customWidth="1"/>
    <col min="5" max="5" width="28.7109375" style="1" customWidth="1"/>
    <col min="6" max="6" width="6" style="4" customWidth="1"/>
    <col min="7" max="7" width="10.7109375" style="1" customWidth="1"/>
    <col min="8" max="8" width="11.7109375" style="1" customWidth="1"/>
    <col min="9" max="9" width="13.7109375" style="1" customWidth="1"/>
    <col min="10" max="10" width="11.7109375" style="1" customWidth="1"/>
    <col min="11" max="11" width="13.7109375" style="1" customWidth="1"/>
    <col min="12" max="12" width="11.7109375" style="1" customWidth="1"/>
    <col min="13" max="13" width="13.7109375" style="1" customWidth="1"/>
    <col min="14" max="14" width="11.7109375" style="1" customWidth="1"/>
    <col min="15" max="15" width="13.7109375" style="1" customWidth="1"/>
    <col min="16" max="16" width="25" style="1" customWidth="1"/>
    <col min="17" max="17" width="14" style="1" hidden="1" customWidth="1"/>
    <col min="18" max="18" width="9" style="1" hidden="1" customWidth="1"/>
    <col min="19" max="19" width="14" style="1" hidden="1" customWidth="1"/>
    <col min="20" max="21" width="18" style="1" hidden="1" customWidth="1"/>
    <col min="22" max="22" width="9.140625" style="1"/>
    <col min="23" max="23" width="13" style="1" bestFit="1" customWidth="1"/>
    <col min="24" max="24" width="11.85546875" style="1" bestFit="1" customWidth="1"/>
    <col min="25" max="25" width="14.140625" style="1" bestFit="1" customWidth="1"/>
    <col min="26" max="16384" width="9.140625" style="1"/>
  </cols>
  <sheetData>
    <row r="1" spans="1:25" ht="21" customHeight="1" x14ac:dyDescent="0.15">
      <c r="C1" s="2" t="s">
        <v>593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5" ht="21" customHeight="1" x14ac:dyDescent="0.15">
      <c r="C2" s="3" t="s">
        <v>1490</v>
      </c>
    </row>
    <row r="3" spans="1:25" ht="21" customHeight="1" x14ac:dyDescent="0.15">
      <c r="A3" s="5" t="s">
        <v>53</v>
      </c>
      <c r="B3" s="5" t="s">
        <v>594</v>
      </c>
      <c r="C3" s="74" t="s">
        <v>595</v>
      </c>
      <c r="D3" s="74" t="s">
        <v>596</v>
      </c>
      <c r="E3" s="74" t="s">
        <v>597</v>
      </c>
      <c r="F3" s="74" t="s">
        <v>598</v>
      </c>
      <c r="G3" s="74" t="s">
        <v>1489</v>
      </c>
      <c r="H3" s="72" t="s">
        <v>599</v>
      </c>
      <c r="I3" s="73"/>
      <c r="J3" s="72" t="s">
        <v>600</v>
      </c>
      <c r="K3" s="73"/>
      <c r="L3" s="72" t="s">
        <v>601</v>
      </c>
      <c r="M3" s="73"/>
      <c r="N3" s="72" t="s">
        <v>602</v>
      </c>
      <c r="O3" s="73"/>
      <c r="P3" s="74" t="s">
        <v>54</v>
      </c>
      <c r="Q3" s="74" t="s">
        <v>55</v>
      </c>
      <c r="R3" s="74" t="s">
        <v>56</v>
      </c>
      <c r="S3" s="74" t="s">
        <v>57</v>
      </c>
      <c r="T3" s="74" t="s">
        <v>58</v>
      </c>
      <c r="U3" s="74" t="s">
        <v>59</v>
      </c>
    </row>
    <row r="4" spans="1:25" ht="21" customHeight="1" x14ac:dyDescent="0.15">
      <c r="A4" s="7"/>
      <c r="B4" s="7"/>
      <c r="C4" s="75"/>
      <c r="D4" s="75"/>
      <c r="E4" s="75"/>
      <c r="F4" s="75"/>
      <c r="G4" s="75"/>
      <c r="H4" s="6" t="s">
        <v>603</v>
      </c>
      <c r="I4" s="6" t="s">
        <v>604</v>
      </c>
      <c r="J4" s="6" t="s">
        <v>603</v>
      </c>
      <c r="K4" s="6" t="s">
        <v>604</v>
      </c>
      <c r="L4" s="6" t="s">
        <v>603</v>
      </c>
      <c r="M4" s="6" t="s">
        <v>604</v>
      </c>
      <c r="N4" s="6" t="s">
        <v>603</v>
      </c>
      <c r="O4" s="6" t="s">
        <v>604</v>
      </c>
      <c r="P4" s="75"/>
      <c r="Q4" s="75"/>
      <c r="R4" s="75"/>
      <c r="S4" s="75"/>
      <c r="T4" s="75"/>
      <c r="U4" s="75"/>
    </row>
    <row r="5" spans="1:25" s="39" customFormat="1" ht="21" customHeight="1" x14ac:dyDescent="0.15">
      <c r="A5" s="34" t="s">
        <v>60</v>
      </c>
      <c r="B5" s="34" t="s">
        <v>61</v>
      </c>
      <c r="C5" s="35" t="s">
        <v>452</v>
      </c>
      <c r="D5" s="35" t="s">
        <v>453</v>
      </c>
      <c r="E5" s="35" t="s">
        <v>13</v>
      </c>
      <c r="F5" s="36" t="s">
        <v>13</v>
      </c>
      <c r="G5" s="35"/>
      <c r="H5" s="84"/>
      <c r="I5" s="71">
        <f>SUM(I6,I58,I161,I232,I252,I268,I328,I349,I371)</f>
        <v>1637896964</v>
      </c>
      <c r="J5" s="84"/>
      <c r="K5" s="71">
        <f>SUM(K6,K58,K161,K232,K252,K268,K328,K349,K371)</f>
        <v>1647917152</v>
      </c>
      <c r="L5" s="84"/>
      <c r="M5" s="37">
        <f>SUM(M6,M58,M161,M232,M252,M268,M328,M349,M371)</f>
        <v>524326090</v>
      </c>
      <c r="N5" s="70"/>
      <c r="O5" s="37">
        <f>SUM(O6,O58,O161,O232,O252,O268,O328,O349,O371)</f>
        <v>3810140206</v>
      </c>
      <c r="P5" s="46"/>
      <c r="Q5" s="38" t="s">
        <v>13</v>
      </c>
      <c r="R5" s="38" t="s">
        <v>13</v>
      </c>
      <c r="S5" s="38" t="s">
        <v>13</v>
      </c>
      <c r="T5" s="38" t="s">
        <v>13</v>
      </c>
      <c r="U5" s="38" t="s">
        <v>13</v>
      </c>
    </row>
    <row r="6" spans="1:25" s="30" customFormat="1" ht="21" customHeight="1" x14ac:dyDescent="0.15">
      <c r="A6" s="8" t="s">
        <v>60</v>
      </c>
      <c r="B6" s="8" t="s">
        <v>62</v>
      </c>
      <c r="C6" s="9" t="s">
        <v>455</v>
      </c>
      <c r="D6" s="9" t="s">
        <v>456</v>
      </c>
      <c r="E6" s="9" t="s">
        <v>13</v>
      </c>
      <c r="F6" s="10" t="s">
        <v>13</v>
      </c>
      <c r="G6" s="9"/>
      <c r="H6" s="83"/>
      <c r="I6" s="11">
        <f>SUM(I7,I17,I21,I25,I27,I29,I31,I33,I38,I42,I44)</f>
        <v>317567461</v>
      </c>
      <c r="J6" s="83"/>
      <c r="K6" s="11">
        <f>SUM(K7,K17,K21,K25,K27,K29,K31,K33,K38,K42,K44)</f>
        <v>409448858</v>
      </c>
      <c r="L6" s="83"/>
      <c r="M6" s="11">
        <f>SUM(M7,M17,M21,M25,M27,M29,M31,M33,M38,M42,M44)</f>
        <v>298649367</v>
      </c>
      <c r="N6" s="31"/>
      <c r="O6" s="11">
        <f>SUM(O7,O17,O21,O25,O27,O29,O31,O33,O38,O42,O44)</f>
        <v>1025665686</v>
      </c>
      <c r="P6" s="47"/>
      <c r="Q6" s="12" t="s">
        <v>13</v>
      </c>
      <c r="R6" s="12" t="s">
        <v>13</v>
      </c>
      <c r="S6" s="12" t="s">
        <v>13</v>
      </c>
      <c r="T6" s="12" t="s">
        <v>13</v>
      </c>
      <c r="U6" s="12" t="s">
        <v>13</v>
      </c>
    </row>
    <row r="7" spans="1:25" s="30" customFormat="1" ht="21" customHeight="1" x14ac:dyDescent="0.15">
      <c r="A7" s="13" t="s">
        <v>60</v>
      </c>
      <c r="B7" s="13" t="s">
        <v>63</v>
      </c>
      <c r="C7" s="14" t="s">
        <v>457</v>
      </c>
      <c r="D7" s="14" t="s">
        <v>458</v>
      </c>
      <c r="E7" s="14" t="s">
        <v>13</v>
      </c>
      <c r="F7" s="15" t="s">
        <v>13</v>
      </c>
      <c r="G7" s="14"/>
      <c r="H7" s="80"/>
      <c r="I7" s="16">
        <f>SUM(I8:I16)</f>
        <v>1507137</v>
      </c>
      <c r="J7" s="80"/>
      <c r="K7" s="16">
        <f>SUM(K8:K16)</f>
        <v>4117813</v>
      </c>
      <c r="L7" s="80"/>
      <c r="M7" s="16">
        <f>SUM(M8:M16)</f>
        <v>5700922</v>
      </c>
      <c r="N7" s="32"/>
      <c r="O7" s="16">
        <f>SUM(O8:O16)</f>
        <v>11325872</v>
      </c>
      <c r="P7" s="48"/>
      <c r="Q7" s="17" t="s">
        <v>13</v>
      </c>
      <c r="R7" s="17" t="s">
        <v>13</v>
      </c>
      <c r="S7" s="17" t="s">
        <v>13</v>
      </c>
      <c r="T7" s="17" t="s">
        <v>13</v>
      </c>
      <c r="U7" s="17" t="s">
        <v>13</v>
      </c>
    </row>
    <row r="8" spans="1:25" ht="21" customHeight="1" x14ac:dyDescent="0.2">
      <c r="A8" s="18" t="s">
        <v>60</v>
      </c>
      <c r="B8" s="18" t="s">
        <v>64</v>
      </c>
      <c r="C8" s="19" t="s">
        <v>13</v>
      </c>
      <c r="D8" s="19" t="s">
        <v>605</v>
      </c>
      <c r="E8" s="19" t="s">
        <v>606</v>
      </c>
      <c r="F8" s="20" t="s">
        <v>607</v>
      </c>
      <c r="G8" s="19">
        <v>57</v>
      </c>
      <c r="H8" s="81">
        <v>0</v>
      </c>
      <c r="I8" s="28">
        <f>TRUNC($G8*H8)</f>
        <v>0</v>
      </c>
      <c r="J8" s="81">
        <v>25600</v>
      </c>
      <c r="K8" s="28">
        <f>TRUNC($G8*J8)</f>
        <v>1459200</v>
      </c>
      <c r="L8" s="81">
        <v>8994</v>
      </c>
      <c r="M8" s="21">
        <f>TRUNC($G8*L8)</f>
        <v>512658</v>
      </c>
      <c r="N8" s="22">
        <f>SUM(H8,J8,L8)</f>
        <v>34594</v>
      </c>
      <c r="O8" s="21">
        <f>SUM(I8,K8,M8)</f>
        <v>1971858</v>
      </c>
      <c r="P8" s="49" t="s">
        <v>608</v>
      </c>
      <c r="Q8" s="23" t="s">
        <v>73</v>
      </c>
      <c r="R8" s="23" t="s">
        <v>74</v>
      </c>
      <c r="S8" s="23" t="s">
        <v>609</v>
      </c>
      <c r="T8" s="23" t="s">
        <v>609</v>
      </c>
      <c r="U8" s="23" t="s">
        <v>13</v>
      </c>
      <c r="W8" s="76"/>
      <c r="X8" s="85"/>
      <c r="Y8" s="77"/>
    </row>
    <row r="9" spans="1:25" ht="21" customHeight="1" x14ac:dyDescent="0.2">
      <c r="A9" s="18" t="s">
        <v>60</v>
      </c>
      <c r="B9" s="18" t="s">
        <v>65</v>
      </c>
      <c r="C9" s="19" t="s">
        <v>13</v>
      </c>
      <c r="D9" s="19" t="s">
        <v>610</v>
      </c>
      <c r="E9" s="19" t="s">
        <v>611</v>
      </c>
      <c r="F9" s="20" t="s">
        <v>607</v>
      </c>
      <c r="G9" s="19">
        <v>147</v>
      </c>
      <c r="H9" s="81">
        <v>5590</v>
      </c>
      <c r="I9" s="28">
        <f t="shared" ref="I9:I72" si="0">TRUNC($G9*H9)</f>
        <v>821730</v>
      </c>
      <c r="J9" s="81">
        <v>6973</v>
      </c>
      <c r="K9" s="28">
        <f t="shared" ref="K9:K72" si="1">TRUNC($G9*J9)</f>
        <v>1025031</v>
      </c>
      <c r="L9" s="81">
        <v>6807</v>
      </c>
      <c r="M9" s="21">
        <f t="shared" ref="M9:M72" si="2">TRUNC($G9*L9)</f>
        <v>1000629</v>
      </c>
      <c r="N9" s="22">
        <f t="shared" ref="N9:O72" si="3">SUM(H9,J9,L9)</f>
        <v>19370</v>
      </c>
      <c r="O9" s="21">
        <f t="shared" si="3"/>
        <v>2847390</v>
      </c>
      <c r="P9" s="49" t="s">
        <v>612</v>
      </c>
      <c r="Q9" s="23" t="s">
        <v>73</v>
      </c>
      <c r="R9" s="23" t="s">
        <v>74</v>
      </c>
      <c r="S9" s="23" t="s">
        <v>613</v>
      </c>
      <c r="T9" s="23" t="s">
        <v>613</v>
      </c>
      <c r="U9" s="23" t="s">
        <v>13</v>
      </c>
      <c r="W9" s="76"/>
      <c r="X9" s="85"/>
      <c r="Y9" s="77"/>
    </row>
    <row r="10" spans="1:25" ht="21" customHeight="1" x14ac:dyDescent="0.2">
      <c r="A10" s="18" t="s">
        <v>60</v>
      </c>
      <c r="B10" s="18" t="s">
        <v>66</v>
      </c>
      <c r="C10" s="19" t="s">
        <v>13</v>
      </c>
      <c r="D10" s="19" t="s">
        <v>614</v>
      </c>
      <c r="E10" s="19" t="s">
        <v>615</v>
      </c>
      <c r="F10" s="20" t="s">
        <v>607</v>
      </c>
      <c r="G10" s="19">
        <v>3</v>
      </c>
      <c r="H10" s="81">
        <v>3622</v>
      </c>
      <c r="I10" s="28">
        <f t="shared" si="0"/>
        <v>10866</v>
      </c>
      <c r="J10" s="81">
        <v>14281</v>
      </c>
      <c r="K10" s="28">
        <f t="shared" si="1"/>
        <v>42843</v>
      </c>
      <c r="L10" s="81">
        <v>4411</v>
      </c>
      <c r="M10" s="21">
        <f t="shared" si="2"/>
        <v>13233</v>
      </c>
      <c r="N10" s="22">
        <f t="shared" si="3"/>
        <v>22314</v>
      </c>
      <c r="O10" s="21">
        <f t="shared" si="3"/>
        <v>66942</v>
      </c>
      <c r="P10" s="49" t="s">
        <v>616</v>
      </c>
      <c r="Q10" s="23" t="s">
        <v>73</v>
      </c>
      <c r="R10" s="23" t="s">
        <v>74</v>
      </c>
      <c r="S10" s="23" t="s">
        <v>617</v>
      </c>
      <c r="T10" s="23" t="s">
        <v>617</v>
      </c>
      <c r="U10" s="23" t="s">
        <v>13</v>
      </c>
      <c r="W10" s="76"/>
      <c r="X10" s="85"/>
      <c r="Y10" s="77"/>
    </row>
    <row r="11" spans="1:25" ht="21" customHeight="1" x14ac:dyDescent="0.2">
      <c r="A11" s="18" t="s">
        <v>60</v>
      </c>
      <c r="B11" s="18" t="s">
        <v>67</v>
      </c>
      <c r="C11" s="19" t="s">
        <v>13</v>
      </c>
      <c r="D11" s="19" t="s">
        <v>618</v>
      </c>
      <c r="E11" s="19" t="s">
        <v>13</v>
      </c>
      <c r="F11" s="20" t="s">
        <v>68</v>
      </c>
      <c r="G11" s="19">
        <v>24</v>
      </c>
      <c r="H11" s="81">
        <v>712</v>
      </c>
      <c r="I11" s="28">
        <f t="shared" si="0"/>
        <v>17088</v>
      </c>
      <c r="J11" s="81">
        <v>964</v>
      </c>
      <c r="K11" s="28">
        <f t="shared" si="1"/>
        <v>23136</v>
      </c>
      <c r="L11" s="81">
        <v>43</v>
      </c>
      <c r="M11" s="21">
        <f t="shared" si="2"/>
        <v>1032</v>
      </c>
      <c r="N11" s="22">
        <f t="shared" si="3"/>
        <v>1719</v>
      </c>
      <c r="O11" s="21">
        <f t="shared" si="3"/>
        <v>41256</v>
      </c>
      <c r="P11" s="49" t="s">
        <v>619</v>
      </c>
      <c r="Q11" s="23" t="s">
        <v>73</v>
      </c>
      <c r="R11" s="23" t="s">
        <v>74</v>
      </c>
      <c r="S11" s="23" t="s">
        <v>620</v>
      </c>
      <c r="T11" s="23" t="s">
        <v>620</v>
      </c>
      <c r="U11" s="23" t="s">
        <v>13</v>
      </c>
      <c r="W11" s="76"/>
      <c r="X11" s="85"/>
      <c r="Y11" s="77"/>
    </row>
    <row r="12" spans="1:25" ht="21" customHeight="1" x14ac:dyDescent="0.2">
      <c r="A12" s="18" t="s">
        <v>60</v>
      </c>
      <c r="B12" s="18" t="s">
        <v>69</v>
      </c>
      <c r="C12" s="19" t="s">
        <v>13</v>
      </c>
      <c r="D12" s="19" t="s">
        <v>621</v>
      </c>
      <c r="E12" s="19" t="s">
        <v>622</v>
      </c>
      <c r="F12" s="20" t="s">
        <v>623</v>
      </c>
      <c r="G12" s="19">
        <v>10</v>
      </c>
      <c r="H12" s="81">
        <v>555</v>
      </c>
      <c r="I12" s="28">
        <f t="shared" si="0"/>
        <v>5550</v>
      </c>
      <c r="J12" s="81">
        <v>2194</v>
      </c>
      <c r="K12" s="28">
        <f t="shared" si="1"/>
        <v>21940</v>
      </c>
      <c r="L12" s="81">
        <v>1011</v>
      </c>
      <c r="M12" s="21">
        <f t="shared" si="2"/>
        <v>10110</v>
      </c>
      <c r="N12" s="22">
        <f t="shared" si="3"/>
        <v>3760</v>
      </c>
      <c r="O12" s="21">
        <f t="shared" si="3"/>
        <v>37600</v>
      </c>
      <c r="P12" s="49" t="s">
        <v>624</v>
      </c>
      <c r="Q12" s="23" t="s">
        <v>13</v>
      </c>
      <c r="R12" s="23" t="s">
        <v>625</v>
      </c>
      <c r="S12" s="23" t="s">
        <v>13</v>
      </c>
      <c r="T12" s="23" t="s">
        <v>626</v>
      </c>
      <c r="U12" s="23" t="s">
        <v>13</v>
      </c>
      <c r="W12" s="76"/>
      <c r="X12" s="85"/>
      <c r="Y12" s="77"/>
    </row>
    <row r="13" spans="1:25" ht="21" customHeight="1" x14ac:dyDescent="0.2">
      <c r="A13" s="18" t="s">
        <v>60</v>
      </c>
      <c r="B13" s="18" t="s">
        <v>70</v>
      </c>
      <c r="C13" s="19" t="s">
        <v>13</v>
      </c>
      <c r="D13" s="19" t="s">
        <v>627</v>
      </c>
      <c r="E13" s="19" t="s">
        <v>628</v>
      </c>
      <c r="F13" s="20" t="s">
        <v>629</v>
      </c>
      <c r="G13" s="19">
        <v>5</v>
      </c>
      <c r="H13" s="81">
        <v>13571</v>
      </c>
      <c r="I13" s="28">
        <f t="shared" si="0"/>
        <v>67855</v>
      </c>
      <c r="J13" s="81">
        <v>65155</v>
      </c>
      <c r="K13" s="28">
        <f t="shared" si="1"/>
        <v>325775</v>
      </c>
      <c r="L13" s="81">
        <v>11402</v>
      </c>
      <c r="M13" s="21">
        <f t="shared" si="2"/>
        <v>57010</v>
      </c>
      <c r="N13" s="22">
        <f t="shared" si="3"/>
        <v>90128</v>
      </c>
      <c r="O13" s="21">
        <f t="shared" si="3"/>
        <v>450640</v>
      </c>
      <c r="P13" s="49" t="s">
        <v>13</v>
      </c>
      <c r="Q13" s="23" t="s">
        <v>13</v>
      </c>
      <c r="R13" s="23" t="s">
        <v>625</v>
      </c>
      <c r="S13" s="23" t="s">
        <v>13</v>
      </c>
      <c r="T13" s="23" t="s">
        <v>630</v>
      </c>
      <c r="U13" s="23" t="s">
        <v>13</v>
      </c>
      <c r="W13" s="76"/>
      <c r="X13" s="85"/>
      <c r="Y13" s="77"/>
    </row>
    <row r="14" spans="1:25" ht="21" customHeight="1" x14ac:dyDescent="0.2">
      <c r="A14" s="18" t="s">
        <v>60</v>
      </c>
      <c r="B14" s="18" t="s">
        <v>71</v>
      </c>
      <c r="C14" s="19" t="s">
        <v>13</v>
      </c>
      <c r="D14" s="19" t="s">
        <v>631</v>
      </c>
      <c r="E14" s="19" t="s">
        <v>13</v>
      </c>
      <c r="F14" s="20" t="s">
        <v>68</v>
      </c>
      <c r="G14" s="19">
        <v>84</v>
      </c>
      <c r="H14" s="81">
        <v>0</v>
      </c>
      <c r="I14" s="28">
        <f t="shared" si="0"/>
        <v>0</v>
      </c>
      <c r="J14" s="81">
        <v>1877</v>
      </c>
      <c r="K14" s="28">
        <f t="shared" si="1"/>
        <v>157668</v>
      </c>
      <c r="L14" s="81">
        <v>0</v>
      </c>
      <c r="M14" s="21">
        <f t="shared" si="2"/>
        <v>0</v>
      </c>
      <c r="N14" s="22">
        <f t="shared" si="3"/>
        <v>1877</v>
      </c>
      <c r="O14" s="21">
        <f t="shared" si="3"/>
        <v>157668</v>
      </c>
      <c r="P14" s="49" t="s">
        <v>632</v>
      </c>
      <c r="Q14" s="23" t="s">
        <v>13</v>
      </c>
      <c r="R14" s="23" t="s">
        <v>625</v>
      </c>
      <c r="S14" s="23" t="s">
        <v>13</v>
      </c>
      <c r="T14" s="23" t="s">
        <v>633</v>
      </c>
      <c r="U14" s="23" t="s">
        <v>13</v>
      </c>
      <c r="W14" s="76"/>
      <c r="X14" s="85"/>
      <c r="Y14" s="77"/>
    </row>
    <row r="15" spans="1:25" ht="21" customHeight="1" x14ac:dyDescent="0.2">
      <c r="A15" s="18" t="s">
        <v>60</v>
      </c>
      <c r="B15" s="18" t="s">
        <v>75</v>
      </c>
      <c r="C15" s="19" t="s">
        <v>13</v>
      </c>
      <c r="D15" s="19" t="s">
        <v>634</v>
      </c>
      <c r="E15" s="19" t="s">
        <v>635</v>
      </c>
      <c r="F15" s="20" t="s">
        <v>607</v>
      </c>
      <c r="G15" s="19">
        <v>346</v>
      </c>
      <c r="H15" s="81">
        <v>1688</v>
      </c>
      <c r="I15" s="28">
        <f t="shared" si="0"/>
        <v>584048</v>
      </c>
      <c r="J15" s="81">
        <v>3070</v>
      </c>
      <c r="K15" s="28">
        <f t="shared" si="1"/>
        <v>1062220</v>
      </c>
      <c r="L15" s="81">
        <v>4185</v>
      </c>
      <c r="M15" s="21">
        <f t="shared" si="2"/>
        <v>1448010</v>
      </c>
      <c r="N15" s="22">
        <f t="shared" si="3"/>
        <v>8943</v>
      </c>
      <c r="O15" s="21">
        <f t="shared" si="3"/>
        <v>3094278</v>
      </c>
      <c r="P15" s="49" t="s">
        <v>636</v>
      </c>
      <c r="Q15" s="23" t="s">
        <v>13</v>
      </c>
      <c r="R15" s="23" t="s">
        <v>625</v>
      </c>
      <c r="S15" s="23" t="s">
        <v>13</v>
      </c>
      <c r="T15" s="23" t="s">
        <v>637</v>
      </c>
      <c r="U15" s="23" t="s">
        <v>13</v>
      </c>
      <c r="W15" s="76"/>
      <c r="X15" s="85"/>
      <c r="Y15" s="77"/>
    </row>
    <row r="16" spans="1:25" ht="21" customHeight="1" x14ac:dyDescent="0.2">
      <c r="A16" s="18" t="s">
        <v>60</v>
      </c>
      <c r="B16" s="18" t="s">
        <v>76</v>
      </c>
      <c r="C16" s="19" t="s">
        <v>13</v>
      </c>
      <c r="D16" s="19" t="s">
        <v>638</v>
      </c>
      <c r="E16" s="19" t="s">
        <v>639</v>
      </c>
      <c r="F16" s="20" t="s">
        <v>607</v>
      </c>
      <c r="G16" s="19">
        <v>923</v>
      </c>
      <c r="H16" s="81">
        <v>0</v>
      </c>
      <c r="I16" s="28">
        <f t="shared" si="0"/>
        <v>0</v>
      </c>
      <c r="J16" s="81">
        <v>0</v>
      </c>
      <c r="K16" s="28">
        <f t="shared" si="1"/>
        <v>0</v>
      </c>
      <c r="L16" s="81">
        <v>2880</v>
      </c>
      <c r="M16" s="21">
        <f t="shared" si="2"/>
        <v>2658240</v>
      </c>
      <c r="N16" s="22">
        <f t="shared" si="3"/>
        <v>2880</v>
      </c>
      <c r="O16" s="21">
        <f t="shared" si="3"/>
        <v>2658240</v>
      </c>
      <c r="P16" s="49" t="s">
        <v>640</v>
      </c>
      <c r="Q16" s="23" t="s">
        <v>13</v>
      </c>
      <c r="R16" s="23" t="s">
        <v>625</v>
      </c>
      <c r="S16" s="23" t="s">
        <v>13</v>
      </c>
      <c r="T16" s="23" t="s">
        <v>641</v>
      </c>
      <c r="U16" s="23" t="s">
        <v>13</v>
      </c>
      <c r="W16" s="76"/>
      <c r="X16" s="85"/>
      <c r="Y16" s="77"/>
    </row>
    <row r="17" spans="1:25" s="30" customFormat="1" ht="21" customHeight="1" x14ac:dyDescent="0.2">
      <c r="A17" s="13" t="s">
        <v>60</v>
      </c>
      <c r="B17" s="13" t="s">
        <v>77</v>
      </c>
      <c r="C17" s="14" t="s">
        <v>460</v>
      </c>
      <c r="D17" s="14" t="s">
        <v>461</v>
      </c>
      <c r="E17" s="14" t="s">
        <v>13</v>
      </c>
      <c r="F17" s="15" t="s">
        <v>13</v>
      </c>
      <c r="G17" s="14"/>
      <c r="H17" s="80"/>
      <c r="I17" s="16">
        <f>SUM(I18:I20)</f>
        <v>80148462</v>
      </c>
      <c r="J17" s="80"/>
      <c r="K17" s="16">
        <f>SUM(K18:K20)</f>
        <v>104320258</v>
      </c>
      <c r="L17" s="80"/>
      <c r="M17" s="16">
        <f>SUM(M18:M20)</f>
        <v>71264477</v>
      </c>
      <c r="N17" s="32"/>
      <c r="O17" s="16">
        <f>SUM(O18:O20)</f>
        <v>255733197</v>
      </c>
      <c r="P17" s="48"/>
      <c r="Q17" s="17" t="s">
        <v>13</v>
      </c>
      <c r="R17" s="17" t="s">
        <v>13</v>
      </c>
      <c r="S17" s="17" t="s">
        <v>13</v>
      </c>
      <c r="T17" s="17" t="s">
        <v>13</v>
      </c>
      <c r="U17" s="17" t="s">
        <v>13</v>
      </c>
      <c r="X17" s="85"/>
    </row>
    <row r="18" spans="1:25" ht="21" customHeight="1" x14ac:dyDescent="0.2">
      <c r="A18" s="18" t="s">
        <v>60</v>
      </c>
      <c r="B18" s="18" t="s">
        <v>78</v>
      </c>
      <c r="C18" s="19" t="s">
        <v>13</v>
      </c>
      <c r="D18" s="19" t="s">
        <v>642</v>
      </c>
      <c r="E18" s="19" t="s">
        <v>643</v>
      </c>
      <c r="F18" s="20" t="s">
        <v>607</v>
      </c>
      <c r="G18" s="19">
        <v>93176</v>
      </c>
      <c r="H18" s="81">
        <v>283</v>
      </c>
      <c r="I18" s="28">
        <f t="shared" si="0"/>
        <v>26368808</v>
      </c>
      <c r="J18" s="81">
        <v>251</v>
      </c>
      <c r="K18" s="28">
        <f t="shared" si="1"/>
        <v>23387176</v>
      </c>
      <c r="L18" s="81">
        <v>390</v>
      </c>
      <c r="M18" s="21">
        <f t="shared" si="2"/>
        <v>36338640</v>
      </c>
      <c r="N18" s="22">
        <f t="shared" si="3"/>
        <v>924</v>
      </c>
      <c r="O18" s="21">
        <f t="shared" si="3"/>
        <v>86094624</v>
      </c>
      <c r="P18" s="49" t="s">
        <v>13</v>
      </c>
      <c r="Q18" s="23" t="s">
        <v>13</v>
      </c>
      <c r="R18" s="23" t="s">
        <v>625</v>
      </c>
      <c r="S18" s="23" t="s">
        <v>13</v>
      </c>
      <c r="T18" s="23" t="s">
        <v>644</v>
      </c>
      <c r="U18" s="23" t="s">
        <v>13</v>
      </c>
      <c r="W18" s="76"/>
      <c r="X18" s="85"/>
      <c r="Y18" s="77"/>
    </row>
    <row r="19" spans="1:25" ht="21" customHeight="1" x14ac:dyDescent="0.2">
      <c r="A19" s="18" t="s">
        <v>60</v>
      </c>
      <c r="B19" s="18" t="s">
        <v>79</v>
      </c>
      <c r="C19" s="19" t="s">
        <v>13</v>
      </c>
      <c r="D19" s="19" t="s">
        <v>645</v>
      </c>
      <c r="E19" s="19" t="s">
        <v>646</v>
      </c>
      <c r="F19" s="20" t="s">
        <v>607</v>
      </c>
      <c r="G19" s="19">
        <v>34534</v>
      </c>
      <c r="H19" s="81">
        <v>532</v>
      </c>
      <c r="I19" s="28">
        <f t="shared" si="0"/>
        <v>18372088</v>
      </c>
      <c r="J19" s="81">
        <v>283</v>
      </c>
      <c r="K19" s="28">
        <f t="shared" si="1"/>
        <v>9773122</v>
      </c>
      <c r="L19" s="81">
        <v>663</v>
      </c>
      <c r="M19" s="21">
        <f t="shared" si="2"/>
        <v>22896042</v>
      </c>
      <c r="N19" s="22">
        <f t="shared" si="3"/>
        <v>1478</v>
      </c>
      <c r="O19" s="21">
        <f t="shared" si="3"/>
        <v>51041252</v>
      </c>
      <c r="P19" s="49" t="s">
        <v>13</v>
      </c>
      <c r="Q19" s="23" t="s">
        <v>13</v>
      </c>
      <c r="R19" s="23" t="s">
        <v>625</v>
      </c>
      <c r="S19" s="23" t="s">
        <v>13</v>
      </c>
      <c r="T19" s="23" t="s">
        <v>647</v>
      </c>
      <c r="U19" s="23" t="s">
        <v>13</v>
      </c>
      <c r="W19" s="76"/>
      <c r="X19" s="85"/>
      <c r="Y19" s="77"/>
    </row>
    <row r="20" spans="1:25" ht="21" customHeight="1" x14ac:dyDescent="0.2">
      <c r="A20" s="18" t="s">
        <v>60</v>
      </c>
      <c r="B20" s="18" t="s">
        <v>80</v>
      </c>
      <c r="C20" s="19" t="s">
        <v>13</v>
      </c>
      <c r="D20" s="19" t="s">
        <v>648</v>
      </c>
      <c r="E20" s="19" t="s">
        <v>649</v>
      </c>
      <c r="F20" s="20" t="s">
        <v>607</v>
      </c>
      <c r="G20" s="19">
        <v>7837</v>
      </c>
      <c r="H20" s="81">
        <v>4518</v>
      </c>
      <c r="I20" s="28">
        <f t="shared" si="0"/>
        <v>35407566</v>
      </c>
      <c r="J20" s="81">
        <v>9080</v>
      </c>
      <c r="K20" s="28">
        <f t="shared" si="1"/>
        <v>71159960</v>
      </c>
      <c r="L20" s="81">
        <v>1535</v>
      </c>
      <c r="M20" s="21">
        <f t="shared" si="2"/>
        <v>12029795</v>
      </c>
      <c r="N20" s="22">
        <f t="shared" si="3"/>
        <v>15133</v>
      </c>
      <c r="O20" s="21">
        <f t="shared" si="3"/>
        <v>118597321</v>
      </c>
      <c r="P20" s="49" t="s">
        <v>650</v>
      </c>
      <c r="Q20" s="23" t="s">
        <v>73</v>
      </c>
      <c r="R20" s="23" t="s">
        <v>74</v>
      </c>
      <c r="S20" s="23" t="s">
        <v>651</v>
      </c>
      <c r="T20" s="23" t="s">
        <v>651</v>
      </c>
      <c r="U20" s="23" t="s">
        <v>13</v>
      </c>
      <c r="W20" s="76"/>
      <c r="X20" s="85"/>
      <c r="Y20" s="77"/>
    </row>
    <row r="21" spans="1:25" s="30" customFormat="1" ht="21" customHeight="1" x14ac:dyDescent="0.2">
      <c r="A21" s="13" t="s">
        <v>60</v>
      </c>
      <c r="B21" s="13" t="s">
        <v>81</v>
      </c>
      <c r="C21" s="14" t="s">
        <v>463</v>
      </c>
      <c r="D21" s="14" t="s">
        <v>464</v>
      </c>
      <c r="E21" s="14" t="s">
        <v>13</v>
      </c>
      <c r="F21" s="15" t="s">
        <v>13</v>
      </c>
      <c r="G21" s="14"/>
      <c r="H21" s="80"/>
      <c r="I21" s="16">
        <f>SUM(I22:I24)</f>
        <v>7318791</v>
      </c>
      <c r="J21" s="80"/>
      <c r="K21" s="16">
        <f>SUM(K22:K24)</f>
        <v>5750361</v>
      </c>
      <c r="L21" s="80"/>
      <c r="M21" s="16">
        <f>SUM(M22:M24)</f>
        <v>6381906</v>
      </c>
      <c r="N21" s="32"/>
      <c r="O21" s="16">
        <f>SUM(O22:O24)</f>
        <v>19451058</v>
      </c>
      <c r="P21" s="48"/>
      <c r="Q21" s="17" t="s">
        <v>13</v>
      </c>
      <c r="R21" s="17" t="s">
        <v>13</v>
      </c>
      <c r="S21" s="17" t="s">
        <v>13</v>
      </c>
      <c r="T21" s="17" t="s">
        <v>13</v>
      </c>
      <c r="U21" s="17" t="s">
        <v>13</v>
      </c>
      <c r="X21" s="85"/>
    </row>
    <row r="22" spans="1:25" ht="21" customHeight="1" x14ac:dyDescent="0.2">
      <c r="A22" s="18" t="s">
        <v>60</v>
      </c>
      <c r="B22" s="18" t="s">
        <v>82</v>
      </c>
      <c r="C22" s="19" t="s">
        <v>13</v>
      </c>
      <c r="D22" s="19" t="s">
        <v>652</v>
      </c>
      <c r="E22" s="19" t="s">
        <v>653</v>
      </c>
      <c r="F22" s="20" t="s">
        <v>607</v>
      </c>
      <c r="G22" s="19">
        <v>16561</v>
      </c>
      <c r="H22" s="81">
        <v>417</v>
      </c>
      <c r="I22" s="28">
        <f t="shared" si="0"/>
        <v>6905937</v>
      </c>
      <c r="J22" s="81">
        <v>248</v>
      </c>
      <c r="K22" s="28">
        <f t="shared" si="1"/>
        <v>4107128</v>
      </c>
      <c r="L22" s="81">
        <v>368</v>
      </c>
      <c r="M22" s="21">
        <f t="shared" si="2"/>
        <v>6094448</v>
      </c>
      <c r="N22" s="22">
        <f t="shared" si="3"/>
        <v>1033</v>
      </c>
      <c r="O22" s="21">
        <f t="shared" si="3"/>
        <v>17107513</v>
      </c>
      <c r="P22" s="49" t="s">
        <v>654</v>
      </c>
      <c r="Q22" s="23" t="s">
        <v>73</v>
      </c>
      <c r="R22" s="23" t="s">
        <v>74</v>
      </c>
      <c r="S22" s="23" t="s">
        <v>655</v>
      </c>
      <c r="T22" s="23" t="s">
        <v>655</v>
      </c>
      <c r="U22" s="23" t="s">
        <v>13</v>
      </c>
      <c r="W22" s="76"/>
      <c r="X22" s="85"/>
      <c r="Y22" s="77"/>
    </row>
    <row r="23" spans="1:25" ht="21" customHeight="1" x14ac:dyDescent="0.2">
      <c r="A23" s="18" t="s">
        <v>60</v>
      </c>
      <c r="B23" s="18" t="s">
        <v>83</v>
      </c>
      <c r="C23" s="19" t="s">
        <v>13</v>
      </c>
      <c r="D23" s="19" t="s">
        <v>656</v>
      </c>
      <c r="E23" s="19" t="s">
        <v>657</v>
      </c>
      <c r="F23" s="20" t="s">
        <v>607</v>
      </c>
      <c r="G23" s="19">
        <v>221</v>
      </c>
      <c r="H23" s="81">
        <v>466</v>
      </c>
      <c r="I23" s="28">
        <f t="shared" si="0"/>
        <v>102986</v>
      </c>
      <c r="J23" s="81">
        <v>848</v>
      </c>
      <c r="K23" s="28">
        <f t="shared" si="1"/>
        <v>187408</v>
      </c>
      <c r="L23" s="81">
        <v>845</v>
      </c>
      <c r="M23" s="21">
        <f t="shared" si="2"/>
        <v>186745</v>
      </c>
      <c r="N23" s="22">
        <f t="shared" si="3"/>
        <v>2159</v>
      </c>
      <c r="O23" s="21">
        <f t="shared" si="3"/>
        <v>477139</v>
      </c>
      <c r="P23" s="49" t="s">
        <v>658</v>
      </c>
      <c r="Q23" s="23" t="s">
        <v>13</v>
      </c>
      <c r="R23" s="23" t="s">
        <v>625</v>
      </c>
      <c r="S23" s="23" t="s">
        <v>13</v>
      </c>
      <c r="T23" s="23" t="s">
        <v>659</v>
      </c>
      <c r="U23" s="23" t="s">
        <v>13</v>
      </c>
      <c r="W23" s="76"/>
      <c r="X23" s="85"/>
      <c r="Y23" s="77"/>
    </row>
    <row r="24" spans="1:25" ht="21" customHeight="1" x14ac:dyDescent="0.2">
      <c r="A24" s="18" t="s">
        <v>60</v>
      </c>
      <c r="B24" s="18" t="s">
        <v>84</v>
      </c>
      <c r="C24" s="19" t="s">
        <v>13</v>
      </c>
      <c r="D24" s="19" t="s">
        <v>652</v>
      </c>
      <c r="E24" s="19" t="s">
        <v>660</v>
      </c>
      <c r="F24" s="20" t="s">
        <v>607</v>
      </c>
      <c r="G24" s="19">
        <v>59</v>
      </c>
      <c r="H24" s="81">
        <v>5252</v>
      </c>
      <c r="I24" s="28">
        <f t="shared" si="0"/>
        <v>309868</v>
      </c>
      <c r="J24" s="81">
        <v>24675</v>
      </c>
      <c r="K24" s="28">
        <f t="shared" si="1"/>
        <v>1455825</v>
      </c>
      <c r="L24" s="81">
        <v>1707</v>
      </c>
      <c r="M24" s="21">
        <f t="shared" si="2"/>
        <v>100713</v>
      </c>
      <c r="N24" s="22">
        <f t="shared" si="3"/>
        <v>31634</v>
      </c>
      <c r="O24" s="21">
        <f t="shared" si="3"/>
        <v>1866406</v>
      </c>
      <c r="P24" s="49" t="s">
        <v>661</v>
      </c>
      <c r="Q24" s="23" t="s">
        <v>73</v>
      </c>
      <c r="R24" s="23" t="s">
        <v>74</v>
      </c>
      <c r="S24" s="23" t="s">
        <v>662</v>
      </c>
      <c r="T24" s="23" t="s">
        <v>662</v>
      </c>
      <c r="U24" s="23" t="s">
        <v>13</v>
      </c>
      <c r="W24" s="76"/>
      <c r="X24" s="85"/>
      <c r="Y24" s="77"/>
    </row>
    <row r="25" spans="1:25" s="30" customFormat="1" ht="21" customHeight="1" x14ac:dyDescent="0.2">
      <c r="A25" s="13" t="s">
        <v>60</v>
      </c>
      <c r="B25" s="13" t="s">
        <v>85</v>
      </c>
      <c r="C25" s="14" t="s">
        <v>466</v>
      </c>
      <c r="D25" s="14" t="s">
        <v>467</v>
      </c>
      <c r="E25" s="14" t="s">
        <v>13</v>
      </c>
      <c r="F25" s="15" t="s">
        <v>13</v>
      </c>
      <c r="G25" s="14"/>
      <c r="H25" s="80"/>
      <c r="I25" s="16">
        <f>SUM(I26)</f>
        <v>3911426</v>
      </c>
      <c r="J25" s="80"/>
      <c r="K25" s="16">
        <f>SUM(K26)</f>
        <v>19926830</v>
      </c>
      <c r="L25" s="80"/>
      <c r="M25" s="16">
        <f>SUM(M26)</f>
        <v>2720992</v>
      </c>
      <c r="N25" s="32"/>
      <c r="O25" s="16">
        <f>SUM(O26)</f>
        <v>26559248</v>
      </c>
      <c r="P25" s="48"/>
      <c r="Q25" s="17" t="s">
        <v>13</v>
      </c>
      <c r="R25" s="17" t="s">
        <v>13</v>
      </c>
      <c r="S25" s="17" t="s">
        <v>13</v>
      </c>
      <c r="T25" s="17" t="s">
        <v>13</v>
      </c>
      <c r="U25" s="17" t="s">
        <v>13</v>
      </c>
      <c r="X25" s="85"/>
    </row>
    <row r="26" spans="1:25" ht="21" customHeight="1" x14ac:dyDescent="0.2">
      <c r="A26" s="18" t="s">
        <v>60</v>
      </c>
      <c r="B26" s="18" t="s">
        <v>87</v>
      </c>
      <c r="C26" s="19" t="s">
        <v>13</v>
      </c>
      <c r="D26" s="19" t="s">
        <v>663</v>
      </c>
      <c r="E26" s="19" t="s">
        <v>13</v>
      </c>
      <c r="F26" s="20" t="s">
        <v>607</v>
      </c>
      <c r="G26" s="19">
        <v>7394</v>
      </c>
      <c r="H26" s="81">
        <v>529</v>
      </c>
      <c r="I26" s="28">
        <f t="shared" si="0"/>
        <v>3911426</v>
      </c>
      <c r="J26" s="81">
        <v>2695</v>
      </c>
      <c r="K26" s="28">
        <f t="shared" si="1"/>
        <v>19926830</v>
      </c>
      <c r="L26" s="81">
        <v>368</v>
      </c>
      <c r="M26" s="21">
        <f t="shared" si="2"/>
        <v>2720992</v>
      </c>
      <c r="N26" s="22">
        <f t="shared" si="3"/>
        <v>3592</v>
      </c>
      <c r="O26" s="21">
        <f t="shared" si="3"/>
        <v>26559248</v>
      </c>
      <c r="P26" s="49" t="s">
        <v>664</v>
      </c>
      <c r="Q26" s="23" t="s">
        <v>73</v>
      </c>
      <c r="R26" s="23" t="s">
        <v>74</v>
      </c>
      <c r="S26" s="23" t="s">
        <v>665</v>
      </c>
      <c r="T26" s="23" t="s">
        <v>665</v>
      </c>
      <c r="U26" s="23" t="s">
        <v>13</v>
      </c>
      <c r="W26" s="76"/>
      <c r="X26" s="85"/>
      <c r="Y26" s="77"/>
    </row>
    <row r="27" spans="1:25" s="30" customFormat="1" ht="21" customHeight="1" x14ac:dyDescent="0.2">
      <c r="A27" s="13" t="s">
        <v>60</v>
      </c>
      <c r="B27" s="13" t="s">
        <v>88</v>
      </c>
      <c r="C27" s="14" t="s">
        <v>469</v>
      </c>
      <c r="D27" s="14" t="s">
        <v>470</v>
      </c>
      <c r="E27" s="14" t="s">
        <v>13</v>
      </c>
      <c r="F27" s="15" t="s">
        <v>13</v>
      </c>
      <c r="G27" s="14"/>
      <c r="H27" s="80"/>
      <c r="I27" s="16">
        <f>SUM(I28)</f>
        <v>3245854</v>
      </c>
      <c r="J27" s="80"/>
      <c r="K27" s="16">
        <f>SUM(K28)</f>
        <v>2370663</v>
      </c>
      <c r="L27" s="80"/>
      <c r="M27" s="16">
        <f>SUM(M28)</f>
        <v>3492267</v>
      </c>
      <c r="N27" s="32"/>
      <c r="O27" s="16">
        <f>SUM(O28)</f>
        <v>9108784</v>
      </c>
      <c r="P27" s="48"/>
      <c r="Q27" s="17" t="s">
        <v>13</v>
      </c>
      <c r="R27" s="17" t="s">
        <v>13</v>
      </c>
      <c r="S27" s="17" t="s">
        <v>13</v>
      </c>
      <c r="T27" s="17" t="s">
        <v>13</v>
      </c>
      <c r="U27" s="17" t="s">
        <v>13</v>
      </c>
      <c r="X27" s="85"/>
    </row>
    <row r="28" spans="1:25" ht="21" customHeight="1" x14ac:dyDescent="0.2">
      <c r="A28" s="18" t="s">
        <v>60</v>
      </c>
      <c r="B28" s="18" t="s">
        <v>89</v>
      </c>
      <c r="C28" s="19" t="s">
        <v>13</v>
      </c>
      <c r="D28" s="19" t="s">
        <v>666</v>
      </c>
      <c r="E28" s="19" t="s">
        <v>667</v>
      </c>
      <c r="F28" s="20" t="s">
        <v>668</v>
      </c>
      <c r="G28" s="19">
        <v>8497</v>
      </c>
      <c r="H28" s="81">
        <v>382</v>
      </c>
      <c r="I28" s="28">
        <f t="shared" si="0"/>
        <v>3245854</v>
      </c>
      <c r="J28" s="81">
        <v>279</v>
      </c>
      <c r="K28" s="28">
        <f t="shared" si="1"/>
        <v>2370663</v>
      </c>
      <c r="L28" s="81">
        <v>411</v>
      </c>
      <c r="M28" s="21">
        <f t="shared" si="2"/>
        <v>3492267</v>
      </c>
      <c r="N28" s="22">
        <f t="shared" si="3"/>
        <v>1072</v>
      </c>
      <c r="O28" s="21">
        <f t="shared" si="3"/>
        <v>9108784</v>
      </c>
      <c r="P28" s="49" t="s">
        <v>669</v>
      </c>
      <c r="Q28" s="23" t="s">
        <v>73</v>
      </c>
      <c r="R28" s="23" t="s">
        <v>74</v>
      </c>
      <c r="S28" s="23" t="s">
        <v>670</v>
      </c>
      <c r="T28" s="23" t="s">
        <v>670</v>
      </c>
      <c r="U28" s="23" t="s">
        <v>13</v>
      </c>
      <c r="W28" s="76"/>
      <c r="X28" s="85"/>
      <c r="Y28" s="77"/>
    </row>
    <row r="29" spans="1:25" s="30" customFormat="1" ht="21" customHeight="1" x14ac:dyDescent="0.2">
      <c r="A29" s="13" t="s">
        <v>60</v>
      </c>
      <c r="B29" s="13" t="s">
        <v>91</v>
      </c>
      <c r="C29" s="14" t="s">
        <v>472</v>
      </c>
      <c r="D29" s="14" t="s">
        <v>473</v>
      </c>
      <c r="E29" s="14" t="s">
        <v>13</v>
      </c>
      <c r="F29" s="15" t="s">
        <v>13</v>
      </c>
      <c r="G29" s="14"/>
      <c r="H29" s="80"/>
      <c r="I29" s="16">
        <f>SUM(I30)</f>
        <v>99680128</v>
      </c>
      <c r="J29" s="80"/>
      <c r="K29" s="16">
        <f>SUM(K30)</f>
        <v>118169184</v>
      </c>
      <c r="L29" s="80"/>
      <c r="M29" s="16">
        <f>SUM(M30)</f>
        <v>84808496</v>
      </c>
      <c r="N29" s="32"/>
      <c r="O29" s="16">
        <f>SUM(O30)</f>
        <v>302657808</v>
      </c>
      <c r="P29" s="48"/>
      <c r="Q29" s="17" t="s">
        <v>13</v>
      </c>
      <c r="R29" s="17" t="s">
        <v>13</v>
      </c>
      <c r="S29" s="17" t="s">
        <v>13</v>
      </c>
      <c r="T29" s="17" t="s">
        <v>13</v>
      </c>
      <c r="U29" s="17" t="s">
        <v>13</v>
      </c>
      <c r="X29" s="85"/>
    </row>
    <row r="30" spans="1:25" ht="21" customHeight="1" x14ac:dyDescent="0.2">
      <c r="A30" s="18" t="s">
        <v>60</v>
      </c>
      <c r="B30" s="18" t="s">
        <v>92</v>
      </c>
      <c r="C30" s="19" t="s">
        <v>13</v>
      </c>
      <c r="D30" s="19" t="s">
        <v>671</v>
      </c>
      <c r="E30" s="19" t="s">
        <v>672</v>
      </c>
      <c r="F30" s="20" t="s">
        <v>607</v>
      </c>
      <c r="G30" s="19">
        <v>200968</v>
      </c>
      <c r="H30" s="81">
        <v>496</v>
      </c>
      <c r="I30" s="28">
        <f t="shared" si="0"/>
        <v>99680128</v>
      </c>
      <c r="J30" s="81">
        <v>588</v>
      </c>
      <c r="K30" s="28">
        <f t="shared" si="1"/>
        <v>118169184</v>
      </c>
      <c r="L30" s="81">
        <v>422</v>
      </c>
      <c r="M30" s="21">
        <f t="shared" si="2"/>
        <v>84808496</v>
      </c>
      <c r="N30" s="22">
        <f t="shared" si="3"/>
        <v>1506</v>
      </c>
      <c r="O30" s="21">
        <f t="shared" si="3"/>
        <v>302657808</v>
      </c>
      <c r="P30" s="49" t="s">
        <v>673</v>
      </c>
      <c r="Q30" s="23" t="s">
        <v>73</v>
      </c>
      <c r="R30" s="23" t="s">
        <v>74</v>
      </c>
      <c r="S30" s="23" t="s">
        <v>674</v>
      </c>
      <c r="T30" s="23" t="s">
        <v>674</v>
      </c>
      <c r="U30" s="23" t="s">
        <v>13</v>
      </c>
      <c r="W30" s="76"/>
      <c r="X30" s="85"/>
      <c r="Y30" s="77"/>
    </row>
    <row r="31" spans="1:25" s="30" customFormat="1" ht="21" customHeight="1" x14ac:dyDescent="0.2">
      <c r="A31" s="13" t="s">
        <v>60</v>
      </c>
      <c r="B31" s="13" t="s">
        <v>94</v>
      </c>
      <c r="C31" s="14" t="s">
        <v>475</v>
      </c>
      <c r="D31" s="14" t="s">
        <v>476</v>
      </c>
      <c r="E31" s="14" t="s">
        <v>13</v>
      </c>
      <c r="F31" s="15" t="s">
        <v>13</v>
      </c>
      <c r="G31" s="14"/>
      <c r="H31" s="80"/>
      <c r="I31" s="16">
        <f>SUM(I32)</f>
        <v>5621112</v>
      </c>
      <c r="J31" s="80"/>
      <c r="K31" s="16">
        <f>SUM(K32)</f>
        <v>2877474</v>
      </c>
      <c r="L31" s="80"/>
      <c r="M31" s="16">
        <f>SUM(M32)</f>
        <v>2542884</v>
      </c>
      <c r="N31" s="32"/>
      <c r="O31" s="16">
        <f>SUM(O32)</f>
        <v>11041470</v>
      </c>
      <c r="P31" s="48"/>
      <c r="Q31" s="17" t="s">
        <v>13</v>
      </c>
      <c r="R31" s="17" t="s">
        <v>13</v>
      </c>
      <c r="S31" s="17" t="s">
        <v>13</v>
      </c>
      <c r="T31" s="17" t="s">
        <v>13</v>
      </c>
      <c r="U31" s="17" t="s">
        <v>13</v>
      </c>
      <c r="X31" s="85"/>
    </row>
    <row r="32" spans="1:25" ht="21" customHeight="1" x14ac:dyDescent="0.2">
      <c r="A32" s="18" t="s">
        <v>60</v>
      </c>
      <c r="B32" s="18" t="s">
        <v>95</v>
      </c>
      <c r="C32" s="19" t="s">
        <v>13</v>
      </c>
      <c r="D32" s="19" t="s">
        <v>476</v>
      </c>
      <c r="E32" s="19" t="s">
        <v>675</v>
      </c>
      <c r="F32" s="20" t="s">
        <v>623</v>
      </c>
      <c r="G32" s="19">
        <v>66918</v>
      </c>
      <c r="H32" s="81">
        <v>84</v>
      </c>
      <c r="I32" s="28">
        <f t="shared" si="0"/>
        <v>5621112</v>
      </c>
      <c r="J32" s="81">
        <v>43</v>
      </c>
      <c r="K32" s="28">
        <f t="shared" si="1"/>
        <v>2877474</v>
      </c>
      <c r="L32" s="81">
        <v>38</v>
      </c>
      <c r="M32" s="21">
        <f t="shared" si="2"/>
        <v>2542884</v>
      </c>
      <c r="N32" s="22">
        <f t="shared" si="3"/>
        <v>165</v>
      </c>
      <c r="O32" s="21">
        <f t="shared" si="3"/>
        <v>11041470</v>
      </c>
      <c r="P32" s="49" t="s">
        <v>676</v>
      </c>
      <c r="Q32" s="23" t="s">
        <v>73</v>
      </c>
      <c r="R32" s="23" t="s">
        <v>74</v>
      </c>
      <c r="S32" s="23" t="s">
        <v>677</v>
      </c>
      <c r="T32" s="23" t="s">
        <v>677</v>
      </c>
      <c r="U32" s="23" t="s">
        <v>13</v>
      </c>
      <c r="W32" s="76"/>
      <c r="X32" s="85"/>
      <c r="Y32" s="77"/>
    </row>
    <row r="33" spans="1:25" s="30" customFormat="1" ht="21" customHeight="1" x14ac:dyDescent="0.2">
      <c r="A33" s="13" t="s">
        <v>60</v>
      </c>
      <c r="B33" s="13" t="s">
        <v>96</v>
      </c>
      <c r="C33" s="14" t="s">
        <v>478</v>
      </c>
      <c r="D33" s="14" t="s">
        <v>479</v>
      </c>
      <c r="E33" s="14" t="s">
        <v>13</v>
      </c>
      <c r="F33" s="15" t="s">
        <v>13</v>
      </c>
      <c r="G33" s="14"/>
      <c r="H33" s="80"/>
      <c r="I33" s="16">
        <f>SUM(I34:I37)</f>
        <v>28833415</v>
      </c>
      <c r="J33" s="80"/>
      <c r="K33" s="16">
        <f>SUM(K34:K37)</f>
        <v>58837263</v>
      </c>
      <c r="L33" s="80"/>
      <c r="M33" s="16">
        <f>SUM(M34:M37)</f>
        <v>18793319</v>
      </c>
      <c r="N33" s="32"/>
      <c r="O33" s="16">
        <f>SUM(O34:O37)</f>
        <v>106463997</v>
      </c>
      <c r="P33" s="48"/>
      <c r="Q33" s="17" t="s">
        <v>13</v>
      </c>
      <c r="R33" s="17" t="s">
        <v>13</v>
      </c>
      <c r="S33" s="17" t="s">
        <v>13</v>
      </c>
      <c r="T33" s="17" t="s">
        <v>13</v>
      </c>
      <c r="U33" s="17" t="s">
        <v>13</v>
      </c>
      <c r="X33" s="85"/>
    </row>
    <row r="34" spans="1:25" ht="21" customHeight="1" x14ac:dyDescent="0.2">
      <c r="A34" s="18" t="s">
        <v>60</v>
      </c>
      <c r="B34" s="18" t="s">
        <v>97</v>
      </c>
      <c r="C34" s="19" t="s">
        <v>13</v>
      </c>
      <c r="D34" s="19" t="s">
        <v>678</v>
      </c>
      <c r="E34" s="19" t="s">
        <v>679</v>
      </c>
      <c r="F34" s="20" t="s">
        <v>623</v>
      </c>
      <c r="G34" s="19">
        <v>973</v>
      </c>
      <c r="H34" s="81">
        <v>448</v>
      </c>
      <c r="I34" s="28">
        <f t="shared" si="0"/>
        <v>435904</v>
      </c>
      <c r="J34" s="81">
        <v>2052</v>
      </c>
      <c r="K34" s="28">
        <f t="shared" si="1"/>
        <v>1996596</v>
      </c>
      <c r="L34" s="81">
        <v>718</v>
      </c>
      <c r="M34" s="21">
        <f t="shared" si="2"/>
        <v>698614</v>
      </c>
      <c r="N34" s="22">
        <f t="shared" si="3"/>
        <v>3218</v>
      </c>
      <c r="O34" s="21">
        <f t="shared" si="3"/>
        <v>3131114</v>
      </c>
      <c r="P34" s="49" t="s">
        <v>680</v>
      </c>
      <c r="Q34" s="23" t="s">
        <v>13</v>
      </c>
      <c r="R34" s="23" t="s">
        <v>625</v>
      </c>
      <c r="S34" s="23" t="s">
        <v>13</v>
      </c>
      <c r="T34" s="23" t="s">
        <v>681</v>
      </c>
      <c r="U34" s="23" t="s">
        <v>13</v>
      </c>
      <c r="W34" s="76"/>
      <c r="X34" s="85"/>
      <c r="Y34" s="77"/>
    </row>
    <row r="35" spans="1:25" ht="21" customHeight="1" x14ac:dyDescent="0.2">
      <c r="A35" s="18" t="s">
        <v>60</v>
      </c>
      <c r="B35" s="18" t="s">
        <v>98</v>
      </c>
      <c r="C35" s="19" t="s">
        <v>13</v>
      </c>
      <c r="D35" s="19" t="s">
        <v>678</v>
      </c>
      <c r="E35" s="19" t="s">
        <v>682</v>
      </c>
      <c r="F35" s="20" t="s">
        <v>623</v>
      </c>
      <c r="G35" s="19">
        <v>62</v>
      </c>
      <c r="H35" s="81">
        <v>709</v>
      </c>
      <c r="I35" s="28">
        <f t="shared" si="0"/>
        <v>43958</v>
      </c>
      <c r="J35" s="81">
        <v>6021</v>
      </c>
      <c r="K35" s="28">
        <f t="shared" si="1"/>
        <v>373302</v>
      </c>
      <c r="L35" s="81">
        <v>162</v>
      </c>
      <c r="M35" s="21">
        <f t="shared" si="2"/>
        <v>10044</v>
      </c>
      <c r="N35" s="22">
        <f t="shared" si="3"/>
        <v>6892</v>
      </c>
      <c r="O35" s="21">
        <f t="shared" si="3"/>
        <v>427304</v>
      </c>
      <c r="P35" s="49" t="s">
        <v>683</v>
      </c>
      <c r="Q35" s="23" t="s">
        <v>13</v>
      </c>
      <c r="R35" s="23" t="s">
        <v>625</v>
      </c>
      <c r="S35" s="23" t="s">
        <v>13</v>
      </c>
      <c r="T35" s="23" t="s">
        <v>684</v>
      </c>
      <c r="U35" s="23" t="s">
        <v>13</v>
      </c>
      <c r="W35" s="76"/>
      <c r="X35" s="85"/>
      <c r="Y35" s="77"/>
    </row>
    <row r="36" spans="1:25" ht="21" customHeight="1" x14ac:dyDescent="0.2">
      <c r="A36" s="18" t="s">
        <v>60</v>
      </c>
      <c r="B36" s="18" t="s">
        <v>99</v>
      </c>
      <c r="C36" s="19" t="s">
        <v>13</v>
      </c>
      <c r="D36" s="19" t="s">
        <v>685</v>
      </c>
      <c r="E36" s="19" t="s">
        <v>686</v>
      </c>
      <c r="F36" s="20" t="s">
        <v>623</v>
      </c>
      <c r="G36" s="19">
        <v>5893</v>
      </c>
      <c r="H36" s="81">
        <v>3499</v>
      </c>
      <c r="I36" s="28">
        <f t="shared" si="0"/>
        <v>20619607</v>
      </c>
      <c r="J36" s="81">
        <v>7733</v>
      </c>
      <c r="K36" s="28">
        <f t="shared" si="1"/>
        <v>45570569</v>
      </c>
      <c r="L36" s="81">
        <v>2265</v>
      </c>
      <c r="M36" s="21">
        <f t="shared" si="2"/>
        <v>13347645</v>
      </c>
      <c r="N36" s="22">
        <f t="shared" si="3"/>
        <v>13497</v>
      </c>
      <c r="O36" s="21">
        <f t="shared" si="3"/>
        <v>79537821</v>
      </c>
      <c r="P36" s="49" t="s">
        <v>687</v>
      </c>
      <c r="Q36" s="23" t="s">
        <v>13</v>
      </c>
      <c r="R36" s="23" t="s">
        <v>625</v>
      </c>
      <c r="S36" s="23" t="s">
        <v>13</v>
      </c>
      <c r="T36" s="23" t="s">
        <v>688</v>
      </c>
      <c r="U36" s="23" t="s">
        <v>13</v>
      </c>
      <c r="W36" s="76"/>
      <c r="X36" s="85"/>
      <c r="Y36" s="77"/>
    </row>
    <row r="37" spans="1:25" ht="21" customHeight="1" x14ac:dyDescent="0.2">
      <c r="A37" s="18" t="s">
        <v>60</v>
      </c>
      <c r="B37" s="18" t="s">
        <v>100</v>
      </c>
      <c r="C37" s="19" t="s">
        <v>13</v>
      </c>
      <c r="D37" s="19" t="s">
        <v>685</v>
      </c>
      <c r="E37" s="19" t="s">
        <v>689</v>
      </c>
      <c r="F37" s="20" t="s">
        <v>623</v>
      </c>
      <c r="G37" s="19">
        <v>1037</v>
      </c>
      <c r="H37" s="81">
        <v>7458</v>
      </c>
      <c r="I37" s="28">
        <f t="shared" si="0"/>
        <v>7733946</v>
      </c>
      <c r="J37" s="81">
        <v>10508</v>
      </c>
      <c r="K37" s="28">
        <f t="shared" si="1"/>
        <v>10896796</v>
      </c>
      <c r="L37" s="81">
        <v>4568</v>
      </c>
      <c r="M37" s="21">
        <f t="shared" si="2"/>
        <v>4737016</v>
      </c>
      <c r="N37" s="22">
        <f t="shared" si="3"/>
        <v>22534</v>
      </c>
      <c r="O37" s="21">
        <f t="shared" si="3"/>
        <v>23367758</v>
      </c>
      <c r="P37" s="49" t="s">
        <v>690</v>
      </c>
      <c r="Q37" s="23" t="s">
        <v>13</v>
      </c>
      <c r="R37" s="23" t="s">
        <v>625</v>
      </c>
      <c r="S37" s="23" t="s">
        <v>13</v>
      </c>
      <c r="T37" s="23" t="s">
        <v>691</v>
      </c>
      <c r="U37" s="23" t="s">
        <v>13</v>
      </c>
      <c r="W37" s="76"/>
      <c r="X37" s="85"/>
      <c r="Y37" s="77"/>
    </row>
    <row r="38" spans="1:25" s="30" customFormat="1" ht="21" customHeight="1" x14ac:dyDescent="0.2">
      <c r="A38" s="13" t="s">
        <v>60</v>
      </c>
      <c r="B38" s="13" t="s">
        <v>101</v>
      </c>
      <c r="C38" s="14" t="s">
        <v>481</v>
      </c>
      <c r="D38" s="14" t="s">
        <v>482</v>
      </c>
      <c r="E38" s="14" t="s">
        <v>13</v>
      </c>
      <c r="F38" s="15" t="s">
        <v>13</v>
      </c>
      <c r="G38" s="14"/>
      <c r="H38" s="80"/>
      <c r="I38" s="16">
        <f>SUM(I39:I41)</f>
        <v>0</v>
      </c>
      <c r="J38" s="80"/>
      <c r="K38" s="16">
        <f>SUM(K39:K41)</f>
        <v>34456280</v>
      </c>
      <c r="L38" s="80"/>
      <c r="M38" s="16">
        <f>SUM(M39:M41)</f>
        <v>7234408</v>
      </c>
      <c r="N38" s="32"/>
      <c r="O38" s="16">
        <f>SUM(O39:O41)</f>
        <v>41690688</v>
      </c>
      <c r="P38" s="48"/>
      <c r="Q38" s="17" t="s">
        <v>13</v>
      </c>
      <c r="R38" s="17" t="s">
        <v>13</v>
      </c>
      <c r="S38" s="17" t="s">
        <v>13</v>
      </c>
      <c r="T38" s="17" t="s">
        <v>13</v>
      </c>
      <c r="U38" s="17" t="s">
        <v>13</v>
      </c>
      <c r="X38" s="85"/>
    </row>
    <row r="39" spans="1:25" ht="21" customHeight="1" x14ac:dyDescent="0.2">
      <c r="A39" s="18" t="s">
        <v>60</v>
      </c>
      <c r="B39" s="18" t="s">
        <v>103</v>
      </c>
      <c r="C39" s="19" t="s">
        <v>13</v>
      </c>
      <c r="D39" s="19" t="s">
        <v>692</v>
      </c>
      <c r="E39" s="19" t="s">
        <v>13</v>
      </c>
      <c r="F39" s="20" t="s">
        <v>623</v>
      </c>
      <c r="G39" s="19">
        <v>50671</v>
      </c>
      <c r="H39" s="81">
        <v>0</v>
      </c>
      <c r="I39" s="28">
        <f t="shared" si="0"/>
        <v>0</v>
      </c>
      <c r="J39" s="81">
        <v>216</v>
      </c>
      <c r="K39" s="28">
        <f t="shared" si="1"/>
        <v>10944936</v>
      </c>
      <c r="L39" s="81">
        <v>0</v>
      </c>
      <c r="M39" s="21">
        <f t="shared" si="2"/>
        <v>0</v>
      </c>
      <c r="N39" s="22">
        <f t="shared" si="3"/>
        <v>216</v>
      </c>
      <c r="O39" s="21">
        <f t="shared" si="3"/>
        <v>10944936</v>
      </c>
      <c r="P39" s="49" t="s">
        <v>693</v>
      </c>
      <c r="Q39" s="23" t="s">
        <v>73</v>
      </c>
      <c r="R39" s="23" t="s">
        <v>74</v>
      </c>
      <c r="S39" s="23" t="s">
        <v>694</v>
      </c>
      <c r="T39" s="23" t="s">
        <v>694</v>
      </c>
      <c r="U39" s="23" t="s">
        <v>13</v>
      </c>
      <c r="W39" s="76"/>
      <c r="X39" s="85"/>
      <c r="Y39" s="77"/>
    </row>
    <row r="40" spans="1:25" ht="21" customHeight="1" x14ac:dyDescent="0.2">
      <c r="A40" s="18" t="s">
        <v>60</v>
      </c>
      <c r="B40" s="18" t="s">
        <v>104</v>
      </c>
      <c r="C40" s="19" t="s">
        <v>13</v>
      </c>
      <c r="D40" s="19" t="s">
        <v>695</v>
      </c>
      <c r="E40" s="19" t="s">
        <v>696</v>
      </c>
      <c r="F40" s="20" t="s">
        <v>623</v>
      </c>
      <c r="G40" s="19">
        <v>50671</v>
      </c>
      <c r="H40" s="81">
        <v>0</v>
      </c>
      <c r="I40" s="28">
        <f t="shared" si="0"/>
        <v>0</v>
      </c>
      <c r="J40" s="81">
        <v>464</v>
      </c>
      <c r="K40" s="28">
        <f t="shared" si="1"/>
        <v>23511344</v>
      </c>
      <c r="L40" s="81">
        <v>34</v>
      </c>
      <c r="M40" s="21">
        <f t="shared" si="2"/>
        <v>1722814</v>
      </c>
      <c r="N40" s="22">
        <f t="shared" si="3"/>
        <v>498</v>
      </c>
      <c r="O40" s="21">
        <f t="shared" si="3"/>
        <v>25234158</v>
      </c>
      <c r="P40" s="49" t="s">
        <v>697</v>
      </c>
      <c r="Q40" s="23" t="s">
        <v>73</v>
      </c>
      <c r="R40" s="23" t="s">
        <v>74</v>
      </c>
      <c r="S40" s="23" t="s">
        <v>698</v>
      </c>
      <c r="T40" s="23" t="s">
        <v>698</v>
      </c>
      <c r="U40" s="23" t="s">
        <v>13</v>
      </c>
      <c r="W40" s="76"/>
      <c r="X40" s="85"/>
      <c r="Y40" s="77"/>
    </row>
    <row r="41" spans="1:25" ht="21" customHeight="1" x14ac:dyDescent="0.2">
      <c r="A41" s="18" t="s">
        <v>60</v>
      </c>
      <c r="B41" s="18" t="s">
        <v>105</v>
      </c>
      <c r="C41" s="19" t="s">
        <v>13</v>
      </c>
      <c r="D41" s="19" t="s">
        <v>699</v>
      </c>
      <c r="E41" s="19" t="s">
        <v>700</v>
      </c>
      <c r="F41" s="20" t="s">
        <v>449</v>
      </c>
      <c r="G41" s="19">
        <v>183</v>
      </c>
      <c r="H41" s="81">
        <v>0</v>
      </c>
      <c r="I41" s="28">
        <f t="shared" si="0"/>
        <v>0</v>
      </c>
      <c r="J41" s="81">
        <v>0</v>
      </c>
      <c r="K41" s="28">
        <f t="shared" si="1"/>
        <v>0</v>
      </c>
      <c r="L41" s="81">
        <v>30118</v>
      </c>
      <c r="M41" s="21">
        <f t="shared" si="2"/>
        <v>5511594</v>
      </c>
      <c r="N41" s="22">
        <f t="shared" si="3"/>
        <v>30118</v>
      </c>
      <c r="O41" s="21">
        <f t="shared" si="3"/>
        <v>5511594</v>
      </c>
      <c r="P41" s="49" t="s">
        <v>701</v>
      </c>
      <c r="Q41" s="23" t="s">
        <v>13</v>
      </c>
      <c r="R41" s="23" t="s">
        <v>625</v>
      </c>
      <c r="S41" s="23" t="s">
        <v>13</v>
      </c>
      <c r="T41" s="23" t="s">
        <v>702</v>
      </c>
      <c r="U41" s="23" t="s">
        <v>13</v>
      </c>
      <c r="W41" s="76"/>
      <c r="X41" s="85"/>
      <c r="Y41" s="77"/>
    </row>
    <row r="42" spans="1:25" s="30" customFormat="1" ht="21" customHeight="1" x14ac:dyDescent="0.2">
      <c r="A42" s="13" t="s">
        <v>60</v>
      </c>
      <c r="B42" s="13" t="s">
        <v>106</v>
      </c>
      <c r="C42" s="14" t="s">
        <v>484</v>
      </c>
      <c r="D42" s="14" t="s">
        <v>485</v>
      </c>
      <c r="E42" s="14" t="s">
        <v>13</v>
      </c>
      <c r="F42" s="15" t="s">
        <v>13</v>
      </c>
      <c r="G42" s="14"/>
      <c r="H42" s="80"/>
      <c r="I42" s="16">
        <f>SUM(I43)</f>
        <v>2810808</v>
      </c>
      <c r="J42" s="80"/>
      <c r="K42" s="16">
        <f>SUM(K43)</f>
        <v>2262546</v>
      </c>
      <c r="L42" s="80"/>
      <c r="M42" s="16">
        <f>SUM(M43)</f>
        <v>1590732</v>
      </c>
      <c r="N42" s="32"/>
      <c r="O42" s="16">
        <f>SUM(O43)</f>
        <v>6664086</v>
      </c>
      <c r="P42" s="48"/>
      <c r="Q42" s="17" t="s">
        <v>13</v>
      </c>
      <c r="R42" s="17" t="s">
        <v>13</v>
      </c>
      <c r="S42" s="17" t="s">
        <v>13</v>
      </c>
      <c r="T42" s="17" t="s">
        <v>13</v>
      </c>
      <c r="U42" s="17" t="s">
        <v>13</v>
      </c>
      <c r="X42" s="85"/>
    </row>
    <row r="43" spans="1:25" ht="21" customHeight="1" x14ac:dyDescent="0.2">
      <c r="A43" s="18" t="s">
        <v>60</v>
      </c>
      <c r="B43" s="18" t="s">
        <v>107</v>
      </c>
      <c r="C43" s="19" t="s">
        <v>13</v>
      </c>
      <c r="D43" s="19" t="s">
        <v>485</v>
      </c>
      <c r="E43" s="19" t="s">
        <v>703</v>
      </c>
      <c r="F43" s="20" t="s">
        <v>607</v>
      </c>
      <c r="G43" s="19">
        <v>7722</v>
      </c>
      <c r="H43" s="81">
        <v>364</v>
      </c>
      <c r="I43" s="28">
        <f t="shared" si="0"/>
        <v>2810808</v>
      </c>
      <c r="J43" s="81">
        <v>293</v>
      </c>
      <c r="K43" s="28">
        <f t="shared" si="1"/>
        <v>2262546</v>
      </c>
      <c r="L43" s="81">
        <v>206</v>
      </c>
      <c r="M43" s="21">
        <f t="shared" si="2"/>
        <v>1590732</v>
      </c>
      <c r="N43" s="22">
        <f t="shared" si="3"/>
        <v>863</v>
      </c>
      <c r="O43" s="21">
        <f t="shared" si="3"/>
        <v>6664086</v>
      </c>
      <c r="P43" s="49" t="s">
        <v>704</v>
      </c>
      <c r="Q43" s="23" t="s">
        <v>73</v>
      </c>
      <c r="R43" s="23" t="s">
        <v>74</v>
      </c>
      <c r="S43" s="23" t="s">
        <v>705</v>
      </c>
      <c r="T43" s="23" t="s">
        <v>705</v>
      </c>
      <c r="U43" s="23" t="s">
        <v>13</v>
      </c>
      <c r="W43" s="76"/>
      <c r="X43" s="85"/>
      <c r="Y43" s="77"/>
    </row>
    <row r="44" spans="1:25" s="30" customFormat="1" ht="21" customHeight="1" x14ac:dyDescent="0.2">
      <c r="A44" s="13" t="s">
        <v>60</v>
      </c>
      <c r="B44" s="13" t="s">
        <v>108</v>
      </c>
      <c r="C44" s="14" t="s">
        <v>487</v>
      </c>
      <c r="D44" s="14" t="s">
        <v>488</v>
      </c>
      <c r="E44" s="14" t="s">
        <v>13</v>
      </c>
      <c r="F44" s="15" t="s">
        <v>13</v>
      </c>
      <c r="G44" s="14"/>
      <c r="H44" s="80"/>
      <c r="I44" s="16">
        <f>SUM(I45,I48,I51,I54)</f>
        <v>84490328</v>
      </c>
      <c r="J44" s="80"/>
      <c r="K44" s="16">
        <f>SUM(K45,K48,K51,K54)</f>
        <v>56360186</v>
      </c>
      <c r="L44" s="80"/>
      <c r="M44" s="16">
        <f>SUM(M45,M48,M51,M54)</f>
        <v>94118964</v>
      </c>
      <c r="N44" s="32"/>
      <c r="O44" s="16">
        <f>SUM(O45,O48,O51,O54)</f>
        <v>234969478</v>
      </c>
      <c r="P44" s="48"/>
      <c r="Q44" s="17" t="s">
        <v>13</v>
      </c>
      <c r="R44" s="17" t="s">
        <v>13</v>
      </c>
      <c r="S44" s="17" t="s">
        <v>13</v>
      </c>
      <c r="T44" s="17" t="s">
        <v>13</v>
      </c>
      <c r="U44" s="17" t="s">
        <v>13</v>
      </c>
      <c r="X44" s="85"/>
    </row>
    <row r="45" spans="1:25" s="30" customFormat="1" ht="21" customHeight="1" x14ac:dyDescent="0.2">
      <c r="A45" s="40" t="s">
        <v>60</v>
      </c>
      <c r="B45" s="40" t="s">
        <v>109</v>
      </c>
      <c r="C45" s="41" t="s">
        <v>490</v>
      </c>
      <c r="D45" s="41" t="s">
        <v>491</v>
      </c>
      <c r="E45" s="41" t="s">
        <v>13</v>
      </c>
      <c r="F45" s="42" t="s">
        <v>13</v>
      </c>
      <c r="G45" s="41"/>
      <c r="H45" s="82"/>
      <c r="I45" s="43">
        <f>SUM(I46:I47)</f>
        <v>7678944</v>
      </c>
      <c r="J45" s="82"/>
      <c r="K45" s="43">
        <f>SUM(K46:K47)</f>
        <v>2270164</v>
      </c>
      <c r="L45" s="82"/>
      <c r="M45" s="43">
        <f>SUM(M46:M47)</f>
        <v>3489044</v>
      </c>
      <c r="N45" s="45"/>
      <c r="O45" s="43">
        <f>SUM(O46:O47)</f>
        <v>13438152</v>
      </c>
      <c r="P45" s="50"/>
      <c r="Q45" s="44" t="s">
        <v>13</v>
      </c>
      <c r="R45" s="44" t="s">
        <v>13</v>
      </c>
      <c r="S45" s="44" t="s">
        <v>13</v>
      </c>
      <c r="T45" s="44" t="s">
        <v>13</v>
      </c>
      <c r="U45" s="44" t="s">
        <v>13</v>
      </c>
      <c r="X45" s="85"/>
    </row>
    <row r="46" spans="1:25" ht="21" customHeight="1" x14ac:dyDescent="0.2">
      <c r="A46" s="18" t="s">
        <v>60</v>
      </c>
      <c r="B46" s="18" t="s">
        <v>110</v>
      </c>
      <c r="C46" s="19" t="s">
        <v>13</v>
      </c>
      <c r="D46" s="19" t="s">
        <v>706</v>
      </c>
      <c r="E46" s="19" t="s">
        <v>13</v>
      </c>
      <c r="F46" s="20" t="s">
        <v>607</v>
      </c>
      <c r="G46" s="19">
        <v>4401</v>
      </c>
      <c r="H46" s="81">
        <v>0</v>
      </c>
      <c r="I46" s="28">
        <f t="shared" si="0"/>
        <v>0</v>
      </c>
      <c r="J46" s="81">
        <v>0</v>
      </c>
      <c r="K46" s="28">
        <f t="shared" si="1"/>
        <v>0</v>
      </c>
      <c r="L46" s="81">
        <v>0</v>
      </c>
      <c r="M46" s="21">
        <f t="shared" si="2"/>
        <v>0</v>
      </c>
      <c r="N46" s="22">
        <f t="shared" si="3"/>
        <v>0</v>
      </c>
      <c r="O46" s="21">
        <f t="shared" si="3"/>
        <v>0</v>
      </c>
      <c r="P46" s="49" t="s">
        <v>120</v>
      </c>
      <c r="Q46" s="23" t="s">
        <v>13</v>
      </c>
      <c r="R46" s="23" t="s">
        <v>74</v>
      </c>
      <c r="S46" s="23" t="s">
        <v>13</v>
      </c>
      <c r="T46" s="23" t="s">
        <v>707</v>
      </c>
      <c r="U46" s="23" t="s">
        <v>13</v>
      </c>
      <c r="W46" s="76"/>
      <c r="X46" s="85"/>
      <c r="Y46" s="77"/>
    </row>
    <row r="47" spans="1:25" ht="21" customHeight="1" x14ac:dyDescent="0.2">
      <c r="A47" s="18" t="s">
        <v>60</v>
      </c>
      <c r="B47" s="18" t="s">
        <v>111</v>
      </c>
      <c r="C47" s="19" t="s">
        <v>13</v>
      </c>
      <c r="D47" s="19" t="s">
        <v>491</v>
      </c>
      <c r="E47" s="19" t="s">
        <v>708</v>
      </c>
      <c r="F47" s="20" t="s">
        <v>607</v>
      </c>
      <c r="G47" s="19">
        <v>15236</v>
      </c>
      <c r="H47" s="81">
        <v>504</v>
      </c>
      <c r="I47" s="28">
        <f t="shared" si="0"/>
        <v>7678944</v>
      </c>
      <c r="J47" s="81">
        <v>149</v>
      </c>
      <c r="K47" s="28">
        <f t="shared" si="1"/>
        <v>2270164</v>
      </c>
      <c r="L47" s="81">
        <v>229</v>
      </c>
      <c r="M47" s="21">
        <f t="shared" si="2"/>
        <v>3489044</v>
      </c>
      <c r="N47" s="22">
        <f t="shared" si="3"/>
        <v>882</v>
      </c>
      <c r="O47" s="21">
        <f t="shared" si="3"/>
        <v>13438152</v>
      </c>
      <c r="P47" s="49" t="s">
        <v>709</v>
      </c>
      <c r="Q47" s="23" t="s">
        <v>73</v>
      </c>
      <c r="R47" s="23" t="s">
        <v>74</v>
      </c>
      <c r="S47" s="23" t="s">
        <v>710</v>
      </c>
      <c r="T47" s="23" t="s">
        <v>710</v>
      </c>
      <c r="U47" s="23" t="s">
        <v>13</v>
      </c>
      <c r="W47" s="76"/>
      <c r="X47" s="85"/>
      <c r="Y47" s="77"/>
    </row>
    <row r="48" spans="1:25" s="30" customFormat="1" ht="21" customHeight="1" x14ac:dyDescent="0.2">
      <c r="A48" s="40" t="s">
        <v>60</v>
      </c>
      <c r="B48" s="40" t="s">
        <v>112</v>
      </c>
      <c r="C48" s="41" t="s">
        <v>493</v>
      </c>
      <c r="D48" s="41" t="s">
        <v>494</v>
      </c>
      <c r="E48" s="41" t="s">
        <v>13</v>
      </c>
      <c r="F48" s="42" t="s">
        <v>13</v>
      </c>
      <c r="G48" s="41"/>
      <c r="H48" s="82"/>
      <c r="I48" s="43">
        <f>SUM(I49:I50)</f>
        <v>7222644</v>
      </c>
      <c r="J48" s="82"/>
      <c r="K48" s="43">
        <f>SUM(K49:K50)</f>
        <v>2146590</v>
      </c>
      <c r="L48" s="82"/>
      <c r="M48" s="43">
        <f>SUM(M49:M50)</f>
        <v>3266184</v>
      </c>
      <c r="N48" s="45"/>
      <c r="O48" s="43">
        <f>SUM(O49:O50)</f>
        <v>12635418</v>
      </c>
      <c r="P48" s="50"/>
      <c r="Q48" s="44" t="s">
        <v>13</v>
      </c>
      <c r="R48" s="44" t="s">
        <v>13</v>
      </c>
      <c r="S48" s="44" t="s">
        <v>13</v>
      </c>
      <c r="T48" s="44" t="s">
        <v>13</v>
      </c>
      <c r="U48" s="44" t="s">
        <v>13</v>
      </c>
      <c r="X48" s="85"/>
    </row>
    <row r="49" spans="1:25" ht="21" customHeight="1" x14ac:dyDescent="0.2">
      <c r="A49" s="18" t="s">
        <v>60</v>
      </c>
      <c r="B49" s="18" t="s">
        <v>113</v>
      </c>
      <c r="C49" s="19" t="s">
        <v>13</v>
      </c>
      <c r="D49" s="19" t="s">
        <v>706</v>
      </c>
      <c r="E49" s="19" t="s">
        <v>13</v>
      </c>
      <c r="F49" s="20" t="s">
        <v>607</v>
      </c>
      <c r="G49" s="19">
        <v>905</v>
      </c>
      <c r="H49" s="81">
        <v>0</v>
      </c>
      <c r="I49" s="28">
        <f t="shared" si="0"/>
        <v>0</v>
      </c>
      <c r="J49" s="81">
        <v>0</v>
      </c>
      <c r="K49" s="28">
        <f t="shared" si="1"/>
        <v>0</v>
      </c>
      <c r="L49" s="81">
        <v>0</v>
      </c>
      <c r="M49" s="21">
        <f t="shared" si="2"/>
        <v>0</v>
      </c>
      <c r="N49" s="22">
        <f t="shared" si="3"/>
        <v>0</v>
      </c>
      <c r="O49" s="21">
        <f t="shared" si="3"/>
        <v>0</v>
      </c>
      <c r="P49" s="49" t="s">
        <v>120</v>
      </c>
      <c r="Q49" s="23" t="s">
        <v>13</v>
      </c>
      <c r="R49" s="23" t="s">
        <v>74</v>
      </c>
      <c r="S49" s="23" t="s">
        <v>13</v>
      </c>
      <c r="T49" s="23" t="s">
        <v>707</v>
      </c>
      <c r="U49" s="23" t="s">
        <v>13</v>
      </c>
      <c r="W49" s="76"/>
      <c r="X49" s="85"/>
      <c r="Y49" s="77"/>
    </row>
    <row r="50" spans="1:25" ht="21" customHeight="1" x14ac:dyDescent="0.2">
      <c r="A50" s="18" t="s">
        <v>60</v>
      </c>
      <c r="B50" s="18" t="s">
        <v>114</v>
      </c>
      <c r="C50" s="19" t="s">
        <v>13</v>
      </c>
      <c r="D50" s="19" t="s">
        <v>711</v>
      </c>
      <c r="E50" s="19" t="s">
        <v>708</v>
      </c>
      <c r="F50" s="20" t="s">
        <v>607</v>
      </c>
      <c r="G50" s="19">
        <v>8418</v>
      </c>
      <c r="H50" s="81">
        <v>858</v>
      </c>
      <c r="I50" s="28">
        <f t="shared" si="0"/>
        <v>7222644</v>
      </c>
      <c r="J50" s="81">
        <v>255</v>
      </c>
      <c r="K50" s="28">
        <f t="shared" si="1"/>
        <v>2146590</v>
      </c>
      <c r="L50" s="81">
        <v>388</v>
      </c>
      <c r="M50" s="21">
        <f t="shared" si="2"/>
        <v>3266184</v>
      </c>
      <c r="N50" s="22">
        <f t="shared" si="3"/>
        <v>1501</v>
      </c>
      <c r="O50" s="21">
        <f t="shared" si="3"/>
        <v>12635418</v>
      </c>
      <c r="P50" s="49" t="s">
        <v>712</v>
      </c>
      <c r="Q50" s="23" t="s">
        <v>73</v>
      </c>
      <c r="R50" s="23" t="s">
        <v>74</v>
      </c>
      <c r="S50" s="23" t="s">
        <v>713</v>
      </c>
      <c r="T50" s="23" t="s">
        <v>713</v>
      </c>
      <c r="U50" s="23" t="s">
        <v>13</v>
      </c>
      <c r="W50" s="76"/>
      <c r="X50" s="85"/>
      <c r="Y50" s="77"/>
    </row>
    <row r="51" spans="1:25" s="30" customFormat="1" ht="21" customHeight="1" x14ac:dyDescent="0.2">
      <c r="A51" s="40" t="s">
        <v>60</v>
      </c>
      <c r="B51" s="40" t="s">
        <v>117</v>
      </c>
      <c r="C51" s="41" t="s">
        <v>496</v>
      </c>
      <c r="D51" s="41" t="s">
        <v>497</v>
      </c>
      <c r="E51" s="41" t="s">
        <v>13</v>
      </c>
      <c r="F51" s="42" t="s">
        <v>13</v>
      </c>
      <c r="G51" s="41"/>
      <c r="H51" s="82"/>
      <c r="I51" s="43">
        <f>SUM(I52:I53)</f>
        <v>5764360</v>
      </c>
      <c r="J51" s="82"/>
      <c r="K51" s="43">
        <f>SUM(K52:K53)</f>
        <v>1712700</v>
      </c>
      <c r="L51" s="82"/>
      <c r="M51" s="43">
        <f>SUM(M52:M53)</f>
        <v>2612300</v>
      </c>
      <c r="N51" s="45"/>
      <c r="O51" s="43">
        <f>SUM(O52:O53)</f>
        <v>10089360</v>
      </c>
      <c r="P51" s="50"/>
      <c r="Q51" s="44" t="s">
        <v>13</v>
      </c>
      <c r="R51" s="44" t="s">
        <v>13</v>
      </c>
      <c r="S51" s="44" t="s">
        <v>13</v>
      </c>
      <c r="T51" s="44" t="s">
        <v>13</v>
      </c>
      <c r="U51" s="44" t="s">
        <v>13</v>
      </c>
      <c r="X51" s="85"/>
    </row>
    <row r="52" spans="1:25" ht="21" customHeight="1" x14ac:dyDescent="0.2">
      <c r="A52" s="18" t="s">
        <v>60</v>
      </c>
      <c r="B52" s="18" t="s">
        <v>118</v>
      </c>
      <c r="C52" s="19" t="s">
        <v>13</v>
      </c>
      <c r="D52" s="19" t="s">
        <v>706</v>
      </c>
      <c r="E52" s="19" t="s">
        <v>13</v>
      </c>
      <c r="F52" s="20" t="s">
        <v>607</v>
      </c>
      <c r="G52" s="19">
        <v>159</v>
      </c>
      <c r="H52" s="81">
        <v>0</v>
      </c>
      <c r="I52" s="28">
        <f t="shared" si="0"/>
        <v>0</v>
      </c>
      <c r="J52" s="81">
        <v>0</v>
      </c>
      <c r="K52" s="28">
        <f t="shared" si="1"/>
        <v>0</v>
      </c>
      <c r="L52" s="81">
        <v>0</v>
      </c>
      <c r="M52" s="21">
        <f t="shared" si="2"/>
        <v>0</v>
      </c>
      <c r="N52" s="22">
        <f t="shared" si="3"/>
        <v>0</v>
      </c>
      <c r="O52" s="21">
        <f t="shared" si="3"/>
        <v>0</v>
      </c>
      <c r="P52" s="49" t="s">
        <v>120</v>
      </c>
      <c r="Q52" s="23" t="s">
        <v>13</v>
      </c>
      <c r="R52" s="23" t="s">
        <v>74</v>
      </c>
      <c r="S52" s="23" t="s">
        <v>13</v>
      </c>
      <c r="T52" s="23" t="s">
        <v>707</v>
      </c>
      <c r="U52" s="23" t="s">
        <v>13</v>
      </c>
      <c r="W52" s="76"/>
      <c r="X52" s="85"/>
      <c r="Y52" s="77"/>
    </row>
    <row r="53" spans="1:25" ht="21" customHeight="1" x14ac:dyDescent="0.2">
      <c r="A53" s="18" t="s">
        <v>60</v>
      </c>
      <c r="B53" s="18" t="s">
        <v>119</v>
      </c>
      <c r="C53" s="19" t="s">
        <v>13</v>
      </c>
      <c r="D53" s="19" t="s">
        <v>497</v>
      </c>
      <c r="E53" s="19" t="s">
        <v>714</v>
      </c>
      <c r="F53" s="20" t="s">
        <v>607</v>
      </c>
      <c r="G53" s="19">
        <v>3460</v>
      </c>
      <c r="H53" s="81">
        <v>1666</v>
      </c>
      <c r="I53" s="28">
        <f t="shared" si="0"/>
        <v>5764360</v>
      </c>
      <c r="J53" s="81">
        <v>495</v>
      </c>
      <c r="K53" s="28">
        <f t="shared" si="1"/>
        <v>1712700</v>
      </c>
      <c r="L53" s="81">
        <v>755</v>
      </c>
      <c r="M53" s="21">
        <f t="shared" si="2"/>
        <v>2612300</v>
      </c>
      <c r="N53" s="22">
        <f t="shared" si="3"/>
        <v>2916</v>
      </c>
      <c r="O53" s="21">
        <f t="shared" si="3"/>
        <v>10089360</v>
      </c>
      <c r="P53" s="49" t="s">
        <v>715</v>
      </c>
      <c r="Q53" s="23" t="s">
        <v>73</v>
      </c>
      <c r="R53" s="23" t="s">
        <v>74</v>
      </c>
      <c r="S53" s="23" t="s">
        <v>716</v>
      </c>
      <c r="T53" s="23" t="s">
        <v>716</v>
      </c>
      <c r="U53" s="23" t="s">
        <v>13</v>
      </c>
      <c r="W53" s="76"/>
      <c r="X53" s="85"/>
      <c r="Y53" s="77"/>
    </row>
    <row r="54" spans="1:25" s="30" customFormat="1" ht="21" customHeight="1" x14ac:dyDescent="0.2">
      <c r="A54" s="40" t="s">
        <v>60</v>
      </c>
      <c r="B54" s="40" t="s">
        <v>121</v>
      </c>
      <c r="C54" s="41" t="s">
        <v>499</v>
      </c>
      <c r="D54" s="41" t="s">
        <v>500</v>
      </c>
      <c r="E54" s="41" t="s">
        <v>13</v>
      </c>
      <c r="F54" s="42" t="s">
        <v>13</v>
      </c>
      <c r="G54" s="41"/>
      <c r="H54" s="82"/>
      <c r="I54" s="43">
        <f>SUM(I55:I57)</f>
        <v>63824380</v>
      </c>
      <c r="J54" s="82"/>
      <c r="K54" s="43">
        <f>SUM(K55:K57)</f>
        <v>50230732</v>
      </c>
      <c r="L54" s="82"/>
      <c r="M54" s="43">
        <f>SUM(M55:M57)</f>
        <v>84751436</v>
      </c>
      <c r="N54" s="45"/>
      <c r="O54" s="43">
        <f>SUM(O55:O57)</f>
        <v>198806548</v>
      </c>
      <c r="P54" s="50"/>
      <c r="Q54" s="44" t="s">
        <v>13</v>
      </c>
      <c r="R54" s="44" t="s">
        <v>13</v>
      </c>
      <c r="S54" s="44" t="s">
        <v>13</v>
      </c>
      <c r="T54" s="44" t="s">
        <v>13</v>
      </c>
      <c r="U54" s="44" t="s">
        <v>13</v>
      </c>
      <c r="X54" s="85"/>
    </row>
    <row r="55" spans="1:25" ht="21" customHeight="1" x14ac:dyDescent="0.2">
      <c r="A55" s="18" t="s">
        <v>60</v>
      </c>
      <c r="B55" s="18" t="s">
        <v>122</v>
      </c>
      <c r="C55" s="19" t="s">
        <v>13</v>
      </c>
      <c r="D55" s="19" t="s">
        <v>500</v>
      </c>
      <c r="E55" s="19" t="s">
        <v>717</v>
      </c>
      <c r="F55" s="20" t="s">
        <v>607</v>
      </c>
      <c r="G55" s="19">
        <v>18670</v>
      </c>
      <c r="H55" s="81">
        <v>1298</v>
      </c>
      <c r="I55" s="28">
        <f t="shared" si="0"/>
        <v>24233660</v>
      </c>
      <c r="J55" s="81">
        <v>1034</v>
      </c>
      <c r="K55" s="28">
        <f t="shared" si="1"/>
        <v>19304780</v>
      </c>
      <c r="L55" s="81">
        <v>1738</v>
      </c>
      <c r="M55" s="21">
        <f t="shared" si="2"/>
        <v>32448460</v>
      </c>
      <c r="N55" s="22">
        <f t="shared" si="3"/>
        <v>4070</v>
      </c>
      <c r="O55" s="21">
        <f t="shared" si="3"/>
        <v>75986900</v>
      </c>
      <c r="P55" s="49" t="s">
        <v>718</v>
      </c>
      <c r="Q55" s="23" t="s">
        <v>13</v>
      </c>
      <c r="R55" s="23" t="s">
        <v>625</v>
      </c>
      <c r="S55" s="23" t="s">
        <v>13</v>
      </c>
      <c r="T55" s="23" t="s">
        <v>719</v>
      </c>
      <c r="U55" s="23" t="s">
        <v>13</v>
      </c>
      <c r="W55" s="76"/>
      <c r="X55" s="85"/>
      <c r="Y55" s="77"/>
    </row>
    <row r="56" spans="1:25" ht="21" customHeight="1" x14ac:dyDescent="0.2">
      <c r="A56" s="18" t="s">
        <v>60</v>
      </c>
      <c r="B56" s="18" t="s">
        <v>123</v>
      </c>
      <c r="C56" s="19" t="s">
        <v>13</v>
      </c>
      <c r="D56" s="19" t="s">
        <v>500</v>
      </c>
      <c r="E56" s="19" t="s">
        <v>720</v>
      </c>
      <c r="F56" s="20" t="s">
        <v>607</v>
      </c>
      <c r="G56" s="19">
        <v>9824</v>
      </c>
      <c r="H56" s="81">
        <v>1776</v>
      </c>
      <c r="I56" s="28">
        <f t="shared" si="0"/>
        <v>17447424</v>
      </c>
      <c r="J56" s="81">
        <v>1394</v>
      </c>
      <c r="K56" s="28">
        <f t="shared" si="1"/>
        <v>13694656</v>
      </c>
      <c r="L56" s="81">
        <v>2354</v>
      </c>
      <c r="M56" s="21">
        <f t="shared" si="2"/>
        <v>23125696</v>
      </c>
      <c r="N56" s="22">
        <f t="shared" si="3"/>
        <v>5524</v>
      </c>
      <c r="O56" s="21">
        <f t="shared" si="3"/>
        <v>54267776</v>
      </c>
      <c r="P56" s="49" t="s">
        <v>721</v>
      </c>
      <c r="Q56" s="23" t="s">
        <v>13</v>
      </c>
      <c r="R56" s="23" t="s">
        <v>625</v>
      </c>
      <c r="S56" s="23" t="s">
        <v>13</v>
      </c>
      <c r="T56" s="23" t="s">
        <v>722</v>
      </c>
      <c r="U56" s="23" t="s">
        <v>13</v>
      </c>
      <c r="W56" s="76"/>
      <c r="X56" s="85"/>
      <c r="Y56" s="77"/>
    </row>
    <row r="57" spans="1:25" ht="21" customHeight="1" x14ac:dyDescent="0.2">
      <c r="A57" s="18" t="s">
        <v>60</v>
      </c>
      <c r="B57" s="18" t="s">
        <v>124</v>
      </c>
      <c r="C57" s="19" t="s">
        <v>13</v>
      </c>
      <c r="D57" s="19" t="s">
        <v>500</v>
      </c>
      <c r="E57" s="19" t="s">
        <v>723</v>
      </c>
      <c r="F57" s="20" t="s">
        <v>607</v>
      </c>
      <c r="G57" s="19">
        <v>9824</v>
      </c>
      <c r="H57" s="81">
        <v>2254</v>
      </c>
      <c r="I57" s="28">
        <f t="shared" si="0"/>
        <v>22143296</v>
      </c>
      <c r="J57" s="81">
        <v>1754</v>
      </c>
      <c r="K57" s="28">
        <f t="shared" si="1"/>
        <v>17231296</v>
      </c>
      <c r="L57" s="81">
        <v>2970</v>
      </c>
      <c r="M57" s="21">
        <f t="shared" si="2"/>
        <v>29177280</v>
      </c>
      <c r="N57" s="22">
        <f t="shared" si="3"/>
        <v>6978</v>
      </c>
      <c r="O57" s="21">
        <f t="shared" si="3"/>
        <v>68551872</v>
      </c>
      <c r="P57" s="49" t="s">
        <v>724</v>
      </c>
      <c r="Q57" s="23" t="s">
        <v>13</v>
      </c>
      <c r="R57" s="23" t="s">
        <v>625</v>
      </c>
      <c r="S57" s="23" t="s">
        <v>13</v>
      </c>
      <c r="T57" s="23" t="s">
        <v>725</v>
      </c>
      <c r="U57" s="23" t="s">
        <v>13</v>
      </c>
      <c r="W57" s="76"/>
      <c r="X57" s="85"/>
      <c r="Y57" s="77"/>
    </row>
    <row r="58" spans="1:25" s="30" customFormat="1" ht="21" customHeight="1" x14ac:dyDescent="0.2">
      <c r="A58" s="8" t="s">
        <v>60</v>
      </c>
      <c r="B58" s="8" t="s">
        <v>125</v>
      </c>
      <c r="C58" s="9" t="s">
        <v>501</v>
      </c>
      <c r="D58" s="9" t="s">
        <v>502</v>
      </c>
      <c r="E58" s="9" t="s">
        <v>13</v>
      </c>
      <c r="F58" s="10" t="s">
        <v>13</v>
      </c>
      <c r="G58" s="9"/>
      <c r="H58" s="83"/>
      <c r="I58" s="11">
        <f>SUM(I59,I61,I63,I149)</f>
        <v>848330201</v>
      </c>
      <c r="J58" s="83"/>
      <c r="K58" s="11">
        <f>SUM(K59,K61,K63,K149)</f>
        <v>781272693</v>
      </c>
      <c r="L58" s="83"/>
      <c r="M58" s="11">
        <f>SUM(M59,M61,M63,M149)</f>
        <v>78746009</v>
      </c>
      <c r="N58" s="31"/>
      <c r="O58" s="11">
        <f>SUM(O59,O61,O63,O149)</f>
        <v>1708348903</v>
      </c>
      <c r="P58" s="47"/>
      <c r="Q58" s="12" t="s">
        <v>13</v>
      </c>
      <c r="R58" s="12" t="s">
        <v>13</v>
      </c>
      <c r="S58" s="12" t="s">
        <v>13</v>
      </c>
      <c r="T58" s="12" t="s">
        <v>13</v>
      </c>
      <c r="U58" s="12" t="s">
        <v>13</v>
      </c>
      <c r="X58" s="85"/>
    </row>
    <row r="59" spans="1:25" s="30" customFormat="1" ht="21" customHeight="1" x14ac:dyDescent="0.2">
      <c r="A59" s="13" t="s">
        <v>60</v>
      </c>
      <c r="B59" s="13" t="s">
        <v>126</v>
      </c>
      <c r="C59" s="14" t="s">
        <v>457</v>
      </c>
      <c r="D59" s="14" t="s">
        <v>503</v>
      </c>
      <c r="E59" s="14" t="s">
        <v>13</v>
      </c>
      <c r="F59" s="15" t="s">
        <v>13</v>
      </c>
      <c r="G59" s="14"/>
      <c r="H59" s="80"/>
      <c r="I59" s="16">
        <f>SUM(I60)</f>
        <v>3598448</v>
      </c>
      <c r="J59" s="80"/>
      <c r="K59" s="16">
        <f>SUM(K60)</f>
        <v>20138496</v>
      </c>
      <c r="L59" s="80"/>
      <c r="M59" s="16">
        <f>SUM(M60)</f>
        <v>398944</v>
      </c>
      <c r="N59" s="32"/>
      <c r="O59" s="16">
        <f>SUM(O60)</f>
        <v>24135888</v>
      </c>
      <c r="P59" s="48"/>
      <c r="Q59" s="17" t="s">
        <v>13</v>
      </c>
      <c r="R59" s="17" t="s">
        <v>13</v>
      </c>
      <c r="S59" s="17" t="s">
        <v>13</v>
      </c>
      <c r="T59" s="17" t="s">
        <v>13</v>
      </c>
      <c r="U59" s="17" t="s">
        <v>13</v>
      </c>
      <c r="X59" s="85"/>
    </row>
    <row r="60" spans="1:25" ht="21" customHeight="1" x14ac:dyDescent="0.2">
      <c r="A60" s="18" t="s">
        <v>60</v>
      </c>
      <c r="B60" s="18" t="s">
        <v>127</v>
      </c>
      <c r="C60" s="19" t="s">
        <v>13</v>
      </c>
      <c r="D60" s="19" t="s">
        <v>726</v>
      </c>
      <c r="E60" s="19" t="s">
        <v>727</v>
      </c>
      <c r="F60" s="20" t="s">
        <v>68</v>
      </c>
      <c r="G60" s="19">
        <v>112</v>
      </c>
      <c r="H60" s="81">
        <v>32129</v>
      </c>
      <c r="I60" s="28">
        <f t="shared" si="0"/>
        <v>3598448</v>
      </c>
      <c r="J60" s="81">
        <v>179808</v>
      </c>
      <c r="K60" s="28">
        <f t="shared" si="1"/>
        <v>20138496</v>
      </c>
      <c r="L60" s="81">
        <v>3562</v>
      </c>
      <c r="M60" s="21">
        <f t="shared" si="2"/>
        <v>398944</v>
      </c>
      <c r="N60" s="22">
        <f t="shared" si="3"/>
        <v>215499</v>
      </c>
      <c r="O60" s="21">
        <f t="shared" si="3"/>
        <v>24135888</v>
      </c>
      <c r="P60" s="49" t="s">
        <v>728</v>
      </c>
      <c r="Q60" s="23" t="s">
        <v>13</v>
      </c>
      <c r="R60" s="23" t="s">
        <v>729</v>
      </c>
      <c r="S60" s="23" t="s">
        <v>13</v>
      </c>
      <c r="T60" s="23" t="s">
        <v>730</v>
      </c>
      <c r="U60" s="23" t="s">
        <v>13</v>
      </c>
      <c r="W60" s="76"/>
      <c r="X60" s="85"/>
      <c r="Y60" s="77"/>
    </row>
    <row r="61" spans="1:25" s="30" customFormat="1" ht="21" customHeight="1" x14ac:dyDescent="0.2">
      <c r="A61" s="13" t="s">
        <v>60</v>
      </c>
      <c r="B61" s="13" t="s">
        <v>128</v>
      </c>
      <c r="C61" s="14" t="s">
        <v>460</v>
      </c>
      <c r="D61" s="14" t="s">
        <v>731</v>
      </c>
      <c r="E61" s="14" t="s">
        <v>13</v>
      </c>
      <c r="F61" s="15" t="s">
        <v>13</v>
      </c>
      <c r="G61" s="14"/>
      <c r="H61" s="80"/>
      <c r="I61" s="16">
        <f>SUM(I62)</f>
        <v>8175148</v>
      </c>
      <c r="J61" s="80"/>
      <c r="K61" s="16">
        <f>SUM(K62)</f>
        <v>75942142</v>
      </c>
      <c r="L61" s="80"/>
      <c r="M61" s="16">
        <f>SUM(M62)</f>
        <v>5894780</v>
      </c>
      <c r="N61" s="32"/>
      <c r="O61" s="16">
        <f>SUM(O62)</f>
        <v>90012070</v>
      </c>
      <c r="P61" s="48"/>
      <c r="Q61" s="17" t="s">
        <v>13</v>
      </c>
      <c r="R61" s="17" t="s">
        <v>13</v>
      </c>
      <c r="S61" s="17" t="s">
        <v>13</v>
      </c>
      <c r="T61" s="17" t="s">
        <v>13</v>
      </c>
      <c r="U61" s="17" t="s">
        <v>13</v>
      </c>
      <c r="X61" s="85"/>
    </row>
    <row r="62" spans="1:25" ht="21" customHeight="1" x14ac:dyDescent="0.2">
      <c r="A62" s="18" t="s">
        <v>60</v>
      </c>
      <c r="B62" s="18" t="s">
        <v>129</v>
      </c>
      <c r="C62" s="19" t="s">
        <v>13</v>
      </c>
      <c r="D62" s="19" t="s">
        <v>732</v>
      </c>
      <c r="E62" s="19" t="s">
        <v>733</v>
      </c>
      <c r="F62" s="20" t="s">
        <v>623</v>
      </c>
      <c r="G62" s="19">
        <v>718</v>
      </c>
      <c r="H62" s="81">
        <v>11386</v>
      </c>
      <c r="I62" s="28">
        <f t="shared" si="0"/>
        <v>8175148</v>
      </c>
      <c r="J62" s="81">
        <v>105769</v>
      </c>
      <c r="K62" s="28">
        <f t="shared" si="1"/>
        <v>75942142</v>
      </c>
      <c r="L62" s="81">
        <v>8210</v>
      </c>
      <c r="M62" s="21">
        <f t="shared" si="2"/>
        <v>5894780</v>
      </c>
      <c r="N62" s="22">
        <f t="shared" si="3"/>
        <v>125365</v>
      </c>
      <c r="O62" s="21">
        <f t="shared" si="3"/>
        <v>90012070</v>
      </c>
      <c r="P62" s="49" t="s">
        <v>734</v>
      </c>
      <c r="Q62" s="23" t="s">
        <v>13</v>
      </c>
      <c r="R62" s="23" t="s">
        <v>729</v>
      </c>
      <c r="S62" s="23" t="s">
        <v>13</v>
      </c>
      <c r="T62" s="23" t="s">
        <v>735</v>
      </c>
      <c r="U62" s="23" t="s">
        <v>13</v>
      </c>
      <c r="W62" s="76"/>
      <c r="X62" s="85"/>
      <c r="Y62" s="77"/>
    </row>
    <row r="63" spans="1:25" s="30" customFormat="1" ht="21" customHeight="1" x14ac:dyDescent="0.2">
      <c r="A63" s="13" t="s">
        <v>60</v>
      </c>
      <c r="B63" s="13" t="s">
        <v>130</v>
      </c>
      <c r="C63" s="14" t="s">
        <v>463</v>
      </c>
      <c r="D63" s="14" t="s">
        <v>505</v>
      </c>
      <c r="E63" s="14" t="s">
        <v>13</v>
      </c>
      <c r="F63" s="15" t="s">
        <v>13</v>
      </c>
      <c r="G63" s="14"/>
      <c r="H63" s="80"/>
      <c r="I63" s="16">
        <f>SUM(I64,I92,I109)</f>
        <v>819616158</v>
      </c>
      <c r="J63" s="80"/>
      <c r="K63" s="16">
        <f>SUM(K64,K92,K109)</f>
        <v>656532599</v>
      </c>
      <c r="L63" s="80"/>
      <c r="M63" s="16">
        <f>SUM(M64,M92,M109)</f>
        <v>62616398</v>
      </c>
      <c r="N63" s="32"/>
      <c r="O63" s="16">
        <f>SUM(O64,O92,O109)</f>
        <v>1538765155</v>
      </c>
      <c r="P63" s="48"/>
      <c r="Q63" s="17" t="s">
        <v>13</v>
      </c>
      <c r="R63" s="17" t="s">
        <v>13</v>
      </c>
      <c r="S63" s="17" t="s">
        <v>13</v>
      </c>
      <c r="T63" s="17" t="s">
        <v>13</v>
      </c>
      <c r="U63" s="17" t="s">
        <v>13</v>
      </c>
      <c r="X63" s="85"/>
    </row>
    <row r="64" spans="1:25" s="30" customFormat="1" ht="21" customHeight="1" x14ac:dyDescent="0.2">
      <c r="A64" s="40" t="s">
        <v>60</v>
      </c>
      <c r="B64" s="40" t="s">
        <v>131</v>
      </c>
      <c r="C64" s="41" t="s">
        <v>490</v>
      </c>
      <c r="D64" s="41" t="s">
        <v>507</v>
      </c>
      <c r="E64" s="41" t="s">
        <v>13</v>
      </c>
      <c r="F64" s="42" t="s">
        <v>13</v>
      </c>
      <c r="G64" s="41"/>
      <c r="H64" s="82"/>
      <c r="I64" s="43">
        <f>SUM(I65:I91)</f>
        <v>159658058</v>
      </c>
      <c r="J64" s="82"/>
      <c r="K64" s="43">
        <f>SUM(K65:K91)</f>
        <v>141485236</v>
      </c>
      <c r="L64" s="82"/>
      <c r="M64" s="43">
        <f>SUM(M65:M91)</f>
        <v>7483191</v>
      </c>
      <c r="N64" s="45"/>
      <c r="O64" s="43">
        <f>SUM(O65:O91)</f>
        <v>308626485</v>
      </c>
      <c r="P64" s="50"/>
      <c r="Q64" s="44" t="s">
        <v>13</v>
      </c>
      <c r="R64" s="44" t="s">
        <v>13</v>
      </c>
      <c r="S64" s="44" t="s">
        <v>13</v>
      </c>
      <c r="T64" s="44" t="s">
        <v>13</v>
      </c>
      <c r="U64" s="44" t="s">
        <v>13</v>
      </c>
      <c r="X64" s="85"/>
    </row>
    <row r="65" spans="1:25" ht="21" customHeight="1" x14ac:dyDescent="0.2">
      <c r="A65" s="18" t="s">
        <v>60</v>
      </c>
      <c r="B65" s="18" t="s">
        <v>132</v>
      </c>
      <c r="C65" s="19" t="s">
        <v>13</v>
      </c>
      <c r="D65" s="19" t="s">
        <v>736</v>
      </c>
      <c r="E65" s="19" t="s">
        <v>737</v>
      </c>
      <c r="F65" s="20" t="s">
        <v>607</v>
      </c>
      <c r="G65" s="19">
        <v>2119</v>
      </c>
      <c r="H65" s="81">
        <v>2222</v>
      </c>
      <c r="I65" s="28">
        <f t="shared" si="0"/>
        <v>4708418</v>
      </c>
      <c r="J65" s="81">
        <v>8004</v>
      </c>
      <c r="K65" s="28">
        <f t="shared" si="1"/>
        <v>16960476</v>
      </c>
      <c r="L65" s="81">
        <v>3340</v>
      </c>
      <c r="M65" s="21">
        <f t="shared" si="2"/>
        <v>7077460</v>
      </c>
      <c r="N65" s="22">
        <f t="shared" si="3"/>
        <v>13566</v>
      </c>
      <c r="O65" s="21">
        <f t="shared" si="3"/>
        <v>28746354</v>
      </c>
      <c r="P65" s="49" t="s">
        <v>738</v>
      </c>
      <c r="Q65" s="23" t="s">
        <v>73</v>
      </c>
      <c r="R65" s="23" t="s">
        <v>74</v>
      </c>
      <c r="S65" s="23" t="s">
        <v>739</v>
      </c>
      <c r="T65" s="23" t="s">
        <v>739</v>
      </c>
      <c r="U65" s="23" t="s">
        <v>13</v>
      </c>
      <c r="W65" s="76"/>
      <c r="X65" s="85"/>
      <c r="Y65" s="77"/>
    </row>
    <row r="66" spans="1:25" ht="21" customHeight="1" x14ac:dyDescent="0.2">
      <c r="A66" s="18" t="s">
        <v>60</v>
      </c>
      <c r="B66" s="18" t="s">
        <v>133</v>
      </c>
      <c r="C66" s="19" t="s">
        <v>13</v>
      </c>
      <c r="D66" s="19" t="s">
        <v>740</v>
      </c>
      <c r="E66" s="19" t="s">
        <v>741</v>
      </c>
      <c r="F66" s="20" t="s">
        <v>607</v>
      </c>
      <c r="G66" s="19">
        <v>71</v>
      </c>
      <c r="H66" s="81">
        <v>0</v>
      </c>
      <c r="I66" s="28">
        <f t="shared" si="0"/>
        <v>0</v>
      </c>
      <c r="J66" s="81">
        <v>22359</v>
      </c>
      <c r="K66" s="28">
        <f t="shared" si="1"/>
        <v>1587489</v>
      </c>
      <c r="L66" s="81">
        <v>0</v>
      </c>
      <c r="M66" s="21">
        <f t="shared" si="2"/>
        <v>0</v>
      </c>
      <c r="N66" s="22">
        <f t="shared" si="3"/>
        <v>22359</v>
      </c>
      <c r="O66" s="21">
        <f t="shared" si="3"/>
        <v>1587489</v>
      </c>
      <c r="P66" s="49" t="s">
        <v>742</v>
      </c>
      <c r="Q66" s="23" t="s">
        <v>73</v>
      </c>
      <c r="R66" s="23" t="s">
        <v>74</v>
      </c>
      <c r="S66" s="23" t="s">
        <v>743</v>
      </c>
      <c r="T66" s="23" t="s">
        <v>743</v>
      </c>
      <c r="U66" s="23" t="s">
        <v>13</v>
      </c>
      <c r="W66" s="76"/>
      <c r="X66" s="85"/>
      <c r="Y66" s="77"/>
    </row>
    <row r="67" spans="1:25" ht="21" customHeight="1" x14ac:dyDescent="0.2">
      <c r="A67" s="18" t="s">
        <v>60</v>
      </c>
      <c r="B67" s="18" t="s">
        <v>136</v>
      </c>
      <c r="C67" s="19" t="s">
        <v>13</v>
      </c>
      <c r="D67" s="19" t="s">
        <v>115</v>
      </c>
      <c r="E67" s="19" t="s">
        <v>744</v>
      </c>
      <c r="F67" s="20" t="s">
        <v>623</v>
      </c>
      <c r="G67" s="19">
        <v>230</v>
      </c>
      <c r="H67" s="81">
        <v>8164</v>
      </c>
      <c r="I67" s="28">
        <f t="shared" si="0"/>
        <v>1877720</v>
      </c>
      <c r="J67" s="81">
        <v>12246</v>
      </c>
      <c r="K67" s="28">
        <f t="shared" si="1"/>
        <v>2816580</v>
      </c>
      <c r="L67" s="81">
        <v>0</v>
      </c>
      <c r="M67" s="21">
        <f t="shared" si="2"/>
        <v>0</v>
      </c>
      <c r="N67" s="22">
        <f t="shared" si="3"/>
        <v>20410</v>
      </c>
      <c r="O67" s="21">
        <f t="shared" si="3"/>
        <v>4694300</v>
      </c>
      <c r="P67" s="49" t="s">
        <v>745</v>
      </c>
      <c r="Q67" s="23" t="s">
        <v>73</v>
      </c>
      <c r="R67" s="23" t="s">
        <v>74</v>
      </c>
      <c r="S67" s="23" t="s">
        <v>746</v>
      </c>
      <c r="T67" s="23" t="s">
        <v>746</v>
      </c>
      <c r="U67" s="23" t="s">
        <v>13</v>
      </c>
      <c r="W67" s="76"/>
      <c r="X67" s="85"/>
      <c r="Y67" s="77"/>
    </row>
    <row r="68" spans="1:25" ht="21" customHeight="1" x14ac:dyDescent="0.2">
      <c r="A68" s="18" t="s">
        <v>60</v>
      </c>
      <c r="B68" s="18" t="s">
        <v>137</v>
      </c>
      <c r="C68" s="19" t="s">
        <v>13</v>
      </c>
      <c r="D68" s="19" t="s">
        <v>115</v>
      </c>
      <c r="E68" s="19" t="s">
        <v>747</v>
      </c>
      <c r="F68" s="20" t="s">
        <v>623</v>
      </c>
      <c r="G68" s="19">
        <v>36</v>
      </c>
      <c r="H68" s="81">
        <v>8164</v>
      </c>
      <c r="I68" s="28">
        <f t="shared" si="0"/>
        <v>293904</v>
      </c>
      <c r="J68" s="81">
        <v>13470</v>
      </c>
      <c r="K68" s="28">
        <f t="shared" si="1"/>
        <v>484920</v>
      </c>
      <c r="L68" s="81">
        <v>0</v>
      </c>
      <c r="M68" s="21">
        <f t="shared" si="2"/>
        <v>0</v>
      </c>
      <c r="N68" s="22">
        <f t="shared" si="3"/>
        <v>21634</v>
      </c>
      <c r="O68" s="21">
        <f t="shared" si="3"/>
        <v>778824</v>
      </c>
      <c r="P68" s="49" t="s">
        <v>748</v>
      </c>
      <c r="Q68" s="23" t="s">
        <v>73</v>
      </c>
      <c r="R68" s="23" t="s">
        <v>74</v>
      </c>
      <c r="S68" s="23" t="s">
        <v>749</v>
      </c>
      <c r="T68" s="23" t="s">
        <v>749</v>
      </c>
      <c r="U68" s="23" t="s">
        <v>13</v>
      </c>
      <c r="W68" s="76"/>
      <c r="X68" s="85"/>
      <c r="Y68" s="77"/>
    </row>
    <row r="69" spans="1:25" ht="21" customHeight="1" x14ac:dyDescent="0.2">
      <c r="A69" s="18" t="s">
        <v>60</v>
      </c>
      <c r="B69" s="18" t="s">
        <v>138</v>
      </c>
      <c r="C69" s="19" t="s">
        <v>13</v>
      </c>
      <c r="D69" s="19" t="s">
        <v>115</v>
      </c>
      <c r="E69" s="19" t="s">
        <v>750</v>
      </c>
      <c r="F69" s="20" t="s">
        <v>623</v>
      </c>
      <c r="G69" s="19">
        <v>267</v>
      </c>
      <c r="H69" s="81">
        <v>8164</v>
      </c>
      <c r="I69" s="28">
        <f t="shared" si="0"/>
        <v>2179788</v>
      </c>
      <c r="J69" s="81">
        <v>14694</v>
      </c>
      <c r="K69" s="28">
        <f t="shared" si="1"/>
        <v>3923298</v>
      </c>
      <c r="L69" s="81">
        <v>0</v>
      </c>
      <c r="M69" s="21">
        <f t="shared" si="2"/>
        <v>0</v>
      </c>
      <c r="N69" s="22">
        <f t="shared" si="3"/>
        <v>22858</v>
      </c>
      <c r="O69" s="21">
        <f t="shared" si="3"/>
        <v>6103086</v>
      </c>
      <c r="P69" s="49" t="s">
        <v>751</v>
      </c>
      <c r="Q69" s="23" t="s">
        <v>73</v>
      </c>
      <c r="R69" s="23" t="s">
        <v>74</v>
      </c>
      <c r="S69" s="23" t="s">
        <v>752</v>
      </c>
      <c r="T69" s="23" t="s">
        <v>752</v>
      </c>
      <c r="U69" s="23" t="s">
        <v>13</v>
      </c>
      <c r="W69" s="76"/>
      <c r="X69" s="85"/>
      <c r="Y69" s="77"/>
    </row>
    <row r="70" spans="1:25" ht="21" customHeight="1" x14ac:dyDescent="0.2">
      <c r="A70" s="18" t="s">
        <v>60</v>
      </c>
      <c r="B70" s="18" t="s">
        <v>139</v>
      </c>
      <c r="C70" s="19" t="s">
        <v>13</v>
      </c>
      <c r="D70" s="19" t="s">
        <v>115</v>
      </c>
      <c r="E70" s="19" t="s">
        <v>753</v>
      </c>
      <c r="F70" s="20" t="s">
        <v>623</v>
      </c>
      <c r="G70" s="19">
        <v>1</v>
      </c>
      <c r="H70" s="81">
        <v>8164</v>
      </c>
      <c r="I70" s="28">
        <f t="shared" si="0"/>
        <v>8164</v>
      </c>
      <c r="J70" s="81">
        <v>15919</v>
      </c>
      <c r="K70" s="28">
        <f t="shared" si="1"/>
        <v>15919</v>
      </c>
      <c r="L70" s="81">
        <v>0</v>
      </c>
      <c r="M70" s="21">
        <f t="shared" si="2"/>
        <v>0</v>
      </c>
      <c r="N70" s="22">
        <f t="shared" si="3"/>
        <v>24083</v>
      </c>
      <c r="O70" s="21">
        <f t="shared" si="3"/>
        <v>24083</v>
      </c>
      <c r="P70" s="49" t="s">
        <v>754</v>
      </c>
      <c r="Q70" s="23" t="s">
        <v>73</v>
      </c>
      <c r="R70" s="23" t="s">
        <v>74</v>
      </c>
      <c r="S70" s="23" t="s">
        <v>755</v>
      </c>
      <c r="T70" s="23" t="s">
        <v>755</v>
      </c>
      <c r="U70" s="23" t="s">
        <v>13</v>
      </c>
      <c r="W70" s="76"/>
      <c r="X70" s="85"/>
      <c r="Y70" s="77"/>
    </row>
    <row r="71" spans="1:25" ht="21" customHeight="1" x14ac:dyDescent="0.2">
      <c r="A71" s="18" t="s">
        <v>60</v>
      </c>
      <c r="B71" s="18" t="s">
        <v>140</v>
      </c>
      <c r="C71" s="19" t="s">
        <v>13</v>
      </c>
      <c r="D71" s="19" t="s">
        <v>756</v>
      </c>
      <c r="E71" s="19" t="s">
        <v>757</v>
      </c>
      <c r="F71" s="20" t="s">
        <v>623</v>
      </c>
      <c r="G71" s="19">
        <v>1985</v>
      </c>
      <c r="H71" s="81">
        <v>44623</v>
      </c>
      <c r="I71" s="28">
        <f t="shared" si="0"/>
        <v>88576655</v>
      </c>
      <c r="J71" s="81">
        <v>11783</v>
      </c>
      <c r="K71" s="28">
        <f t="shared" si="1"/>
        <v>23389255</v>
      </c>
      <c r="L71" s="81">
        <v>0</v>
      </c>
      <c r="M71" s="21">
        <f t="shared" si="2"/>
        <v>0</v>
      </c>
      <c r="N71" s="22">
        <f t="shared" si="3"/>
        <v>56406</v>
      </c>
      <c r="O71" s="21">
        <f t="shared" si="3"/>
        <v>111965910</v>
      </c>
      <c r="P71" s="49" t="s">
        <v>758</v>
      </c>
      <c r="Q71" s="23" t="s">
        <v>13</v>
      </c>
      <c r="R71" s="23" t="s">
        <v>729</v>
      </c>
      <c r="S71" s="23" t="s">
        <v>13</v>
      </c>
      <c r="T71" s="23" t="s">
        <v>759</v>
      </c>
      <c r="U71" s="23" t="s">
        <v>13</v>
      </c>
      <c r="W71" s="76"/>
      <c r="X71" s="85"/>
      <c r="Y71" s="77"/>
    </row>
    <row r="72" spans="1:25" ht="21" customHeight="1" x14ac:dyDescent="0.2">
      <c r="A72" s="18" t="s">
        <v>60</v>
      </c>
      <c r="B72" s="18" t="s">
        <v>141</v>
      </c>
      <c r="C72" s="19" t="s">
        <v>13</v>
      </c>
      <c r="D72" s="19" t="s">
        <v>756</v>
      </c>
      <c r="E72" s="19" t="s">
        <v>760</v>
      </c>
      <c r="F72" s="20" t="s">
        <v>623</v>
      </c>
      <c r="G72" s="19">
        <v>620</v>
      </c>
      <c r="H72" s="81">
        <v>44549</v>
      </c>
      <c r="I72" s="28">
        <f t="shared" si="0"/>
        <v>27620380</v>
      </c>
      <c r="J72" s="81">
        <v>12767</v>
      </c>
      <c r="K72" s="28">
        <f t="shared" si="1"/>
        <v>7915540</v>
      </c>
      <c r="L72" s="81">
        <v>0</v>
      </c>
      <c r="M72" s="21">
        <f t="shared" si="2"/>
        <v>0</v>
      </c>
      <c r="N72" s="22">
        <f t="shared" si="3"/>
        <v>57316</v>
      </c>
      <c r="O72" s="21">
        <f t="shared" si="3"/>
        <v>35535920</v>
      </c>
      <c r="P72" s="49" t="s">
        <v>761</v>
      </c>
      <c r="Q72" s="23" t="s">
        <v>13</v>
      </c>
      <c r="R72" s="23" t="s">
        <v>729</v>
      </c>
      <c r="S72" s="23" t="s">
        <v>13</v>
      </c>
      <c r="T72" s="23" t="s">
        <v>762</v>
      </c>
      <c r="U72" s="23" t="s">
        <v>13</v>
      </c>
      <c r="W72" s="76"/>
      <c r="X72" s="85"/>
      <c r="Y72" s="77"/>
    </row>
    <row r="73" spans="1:25" ht="21" customHeight="1" x14ac:dyDescent="0.2">
      <c r="A73" s="18" t="s">
        <v>60</v>
      </c>
      <c r="B73" s="18" t="s">
        <v>142</v>
      </c>
      <c r="C73" s="19" t="s">
        <v>13</v>
      </c>
      <c r="D73" s="19" t="s">
        <v>756</v>
      </c>
      <c r="E73" s="19" t="s">
        <v>763</v>
      </c>
      <c r="F73" s="20" t="s">
        <v>623</v>
      </c>
      <c r="G73" s="19">
        <v>187</v>
      </c>
      <c r="H73" s="81">
        <v>44489</v>
      </c>
      <c r="I73" s="28">
        <f t="shared" ref="I73:I136" si="4">TRUNC($G73*H73)</f>
        <v>8319443</v>
      </c>
      <c r="J73" s="81">
        <v>13735</v>
      </c>
      <c r="K73" s="28">
        <f t="shared" ref="K73:K136" si="5">TRUNC($G73*J73)</f>
        <v>2568445</v>
      </c>
      <c r="L73" s="81">
        <v>0</v>
      </c>
      <c r="M73" s="21">
        <f t="shared" ref="M73:M136" si="6">TRUNC($G73*L73)</f>
        <v>0</v>
      </c>
      <c r="N73" s="22">
        <f t="shared" ref="N73:O136" si="7">SUM(H73,J73,L73)</f>
        <v>58224</v>
      </c>
      <c r="O73" s="21">
        <f t="shared" si="7"/>
        <v>10887888</v>
      </c>
      <c r="P73" s="49" t="s">
        <v>764</v>
      </c>
      <c r="Q73" s="23" t="s">
        <v>13</v>
      </c>
      <c r="R73" s="23" t="s">
        <v>625</v>
      </c>
      <c r="S73" s="23" t="s">
        <v>13</v>
      </c>
      <c r="T73" s="23" t="s">
        <v>765</v>
      </c>
      <c r="U73" s="23" t="s">
        <v>13</v>
      </c>
      <c r="W73" s="76"/>
      <c r="X73" s="85"/>
      <c r="Y73" s="77"/>
    </row>
    <row r="74" spans="1:25" ht="21" customHeight="1" x14ac:dyDescent="0.2">
      <c r="A74" s="18" t="s">
        <v>60</v>
      </c>
      <c r="B74" s="18" t="s">
        <v>143</v>
      </c>
      <c r="C74" s="19" t="s">
        <v>13</v>
      </c>
      <c r="D74" s="19" t="s">
        <v>756</v>
      </c>
      <c r="E74" s="19" t="s">
        <v>766</v>
      </c>
      <c r="F74" s="20" t="s">
        <v>623</v>
      </c>
      <c r="G74" s="19">
        <v>10</v>
      </c>
      <c r="H74" s="81">
        <v>44399</v>
      </c>
      <c r="I74" s="28">
        <f t="shared" si="4"/>
        <v>443990</v>
      </c>
      <c r="J74" s="81">
        <v>14733</v>
      </c>
      <c r="K74" s="28">
        <f t="shared" si="5"/>
        <v>147330</v>
      </c>
      <c r="L74" s="81">
        <v>0</v>
      </c>
      <c r="M74" s="21">
        <f t="shared" si="6"/>
        <v>0</v>
      </c>
      <c r="N74" s="22">
        <f t="shared" si="7"/>
        <v>59132</v>
      </c>
      <c r="O74" s="21">
        <f t="shared" si="7"/>
        <v>591320</v>
      </c>
      <c r="P74" s="49" t="s">
        <v>767</v>
      </c>
      <c r="Q74" s="23" t="s">
        <v>13</v>
      </c>
      <c r="R74" s="23" t="s">
        <v>729</v>
      </c>
      <c r="S74" s="23" t="s">
        <v>13</v>
      </c>
      <c r="T74" s="23" t="s">
        <v>768</v>
      </c>
      <c r="U74" s="23" t="s">
        <v>13</v>
      </c>
      <c r="W74" s="76"/>
      <c r="X74" s="85"/>
      <c r="Y74" s="77"/>
    </row>
    <row r="75" spans="1:25" ht="21" customHeight="1" x14ac:dyDescent="0.2">
      <c r="A75" s="18" t="s">
        <v>60</v>
      </c>
      <c r="B75" s="18" t="s">
        <v>144</v>
      </c>
      <c r="C75" s="19" t="s">
        <v>13</v>
      </c>
      <c r="D75" s="19" t="s">
        <v>115</v>
      </c>
      <c r="E75" s="19" t="s">
        <v>116</v>
      </c>
      <c r="F75" s="20" t="s">
        <v>623</v>
      </c>
      <c r="G75" s="19">
        <v>166</v>
      </c>
      <c r="H75" s="81">
        <v>6915</v>
      </c>
      <c r="I75" s="28">
        <f t="shared" si="4"/>
        <v>1147890</v>
      </c>
      <c r="J75" s="81">
        <v>10815</v>
      </c>
      <c r="K75" s="28">
        <f t="shared" si="5"/>
        <v>1795290</v>
      </c>
      <c r="L75" s="81">
        <v>0</v>
      </c>
      <c r="M75" s="21">
        <f t="shared" si="6"/>
        <v>0</v>
      </c>
      <c r="N75" s="22">
        <f t="shared" si="7"/>
        <v>17730</v>
      </c>
      <c r="O75" s="21">
        <f t="shared" si="7"/>
        <v>2943180</v>
      </c>
      <c r="P75" s="49" t="s">
        <v>769</v>
      </c>
      <c r="Q75" s="23" t="s">
        <v>73</v>
      </c>
      <c r="R75" s="23" t="s">
        <v>74</v>
      </c>
      <c r="S75" s="23" t="s">
        <v>770</v>
      </c>
      <c r="T75" s="23" t="s">
        <v>770</v>
      </c>
      <c r="U75" s="23" t="s">
        <v>13</v>
      </c>
      <c r="W75" s="76"/>
      <c r="X75" s="85"/>
      <c r="Y75" s="77"/>
    </row>
    <row r="76" spans="1:25" ht="21" customHeight="1" x14ac:dyDescent="0.2">
      <c r="A76" s="18" t="s">
        <v>60</v>
      </c>
      <c r="B76" s="18" t="s">
        <v>145</v>
      </c>
      <c r="C76" s="19" t="s">
        <v>13</v>
      </c>
      <c r="D76" s="19" t="s">
        <v>115</v>
      </c>
      <c r="E76" s="19" t="s">
        <v>771</v>
      </c>
      <c r="F76" s="20" t="s">
        <v>623</v>
      </c>
      <c r="G76" s="19">
        <v>79</v>
      </c>
      <c r="H76" s="81">
        <v>5960</v>
      </c>
      <c r="I76" s="28">
        <f t="shared" si="4"/>
        <v>470840</v>
      </c>
      <c r="J76" s="81">
        <v>8577</v>
      </c>
      <c r="K76" s="28">
        <f t="shared" si="5"/>
        <v>677583</v>
      </c>
      <c r="L76" s="81">
        <v>0</v>
      </c>
      <c r="M76" s="21">
        <f t="shared" si="6"/>
        <v>0</v>
      </c>
      <c r="N76" s="22">
        <f t="shared" si="7"/>
        <v>14537</v>
      </c>
      <c r="O76" s="21">
        <f t="shared" si="7"/>
        <v>1148423</v>
      </c>
      <c r="P76" s="49" t="s">
        <v>772</v>
      </c>
      <c r="Q76" s="23" t="s">
        <v>73</v>
      </c>
      <c r="R76" s="23" t="s">
        <v>74</v>
      </c>
      <c r="S76" s="23" t="s">
        <v>773</v>
      </c>
      <c r="T76" s="23" t="s">
        <v>773</v>
      </c>
      <c r="U76" s="23" t="s">
        <v>13</v>
      </c>
      <c r="W76" s="76"/>
      <c r="X76" s="85"/>
      <c r="Y76" s="77"/>
    </row>
    <row r="77" spans="1:25" ht="21" customHeight="1" x14ac:dyDescent="0.2">
      <c r="A77" s="18" t="s">
        <v>60</v>
      </c>
      <c r="B77" s="18" t="s">
        <v>146</v>
      </c>
      <c r="C77" s="19" t="s">
        <v>13</v>
      </c>
      <c r="D77" s="19" t="s">
        <v>774</v>
      </c>
      <c r="E77" s="19" t="s">
        <v>775</v>
      </c>
      <c r="F77" s="20" t="s">
        <v>623</v>
      </c>
      <c r="G77" s="19">
        <v>117</v>
      </c>
      <c r="H77" s="81">
        <v>1373</v>
      </c>
      <c r="I77" s="28">
        <f t="shared" si="4"/>
        <v>160641</v>
      </c>
      <c r="J77" s="81">
        <v>0</v>
      </c>
      <c r="K77" s="28">
        <f t="shared" si="5"/>
        <v>0</v>
      </c>
      <c r="L77" s="81">
        <v>0</v>
      </c>
      <c r="M77" s="21">
        <f t="shared" si="6"/>
        <v>0</v>
      </c>
      <c r="N77" s="22">
        <f t="shared" si="7"/>
        <v>1373</v>
      </c>
      <c r="O77" s="21">
        <f t="shared" si="7"/>
        <v>160641</v>
      </c>
      <c r="P77" s="49" t="s">
        <v>776</v>
      </c>
      <c r="Q77" s="23" t="s">
        <v>90</v>
      </c>
      <c r="R77" s="23" t="s">
        <v>729</v>
      </c>
      <c r="S77" s="23" t="s">
        <v>13</v>
      </c>
      <c r="T77" s="23" t="s">
        <v>777</v>
      </c>
      <c r="U77" s="23" t="s">
        <v>13</v>
      </c>
      <c r="W77" s="76"/>
      <c r="X77" s="85"/>
      <c r="Y77" s="77"/>
    </row>
    <row r="78" spans="1:25" ht="21" customHeight="1" x14ac:dyDescent="0.2">
      <c r="A78" s="18" t="s">
        <v>60</v>
      </c>
      <c r="B78" s="18" t="s">
        <v>147</v>
      </c>
      <c r="C78" s="19" t="s">
        <v>13</v>
      </c>
      <c r="D78" s="19" t="s">
        <v>778</v>
      </c>
      <c r="E78" s="19" t="s">
        <v>779</v>
      </c>
      <c r="F78" s="20" t="s">
        <v>623</v>
      </c>
      <c r="G78" s="19">
        <v>2744</v>
      </c>
      <c r="H78" s="81">
        <v>1370</v>
      </c>
      <c r="I78" s="28">
        <f t="shared" si="4"/>
        <v>3759280</v>
      </c>
      <c r="J78" s="81">
        <v>8424</v>
      </c>
      <c r="K78" s="28">
        <f t="shared" si="5"/>
        <v>23115456</v>
      </c>
      <c r="L78" s="81">
        <v>0</v>
      </c>
      <c r="M78" s="21">
        <f t="shared" si="6"/>
        <v>0</v>
      </c>
      <c r="N78" s="22">
        <f t="shared" si="7"/>
        <v>9794</v>
      </c>
      <c r="O78" s="21">
        <f t="shared" si="7"/>
        <v>26874736</v>
      </c>
      <c r="P78" s="49" t="s">
        <v>780</v>
      </c>
      <c r="Q78" s="23" t="s">
        <v>73</v>
      </c>
      <c r="R78" s="23" t="s">
        <v>74</v>
      </c>
      <c r="S78" s="23" t="s">
        <v>781</v>
      </c>
      <c r="T78" s="23" t="s">
        <v>781</v>
      </c>
      <c r="U78" s="23" t="s">
        <v>13</v>
      </c>
      <c r="W78" s="76"/>
      <c r="X78" s="85"/>
      <c r="Y78" s="77"/>
    </row>
    <row r="79" spans="1:25" ht="21" customHeight="1" x14ac:dyDescent="0.2">
      <c r="A79" s="18" t="s">
        <v>60</v>
      </c>
      <c r="B79" s="18" t="s">
        <v>148</v>
      </c>
      <c r="C79" s="19" t="s">
        <v>13</v>
      </c>
      <c r="D79" s="19" t="s">
        <v>782</v>
      </c>
      <c r="E79" s="19" t="s">
        <v>783</v>
      </c>
      <c r="F79" s="20" t="s">
        <v>623</v>
      </c>
      <c r="G79" s="19">
        <v>344</v>
      </c>
      <c r="H79" s="81">
        <v>4864</v>
      </c>
      <c r="I79" s="28">
        <f t="shared" si="4"/>
        <v>1673216</v>
      </c>
      <c r="J79" s="81">
        <v>25538</v>
      </c>
      <c r="K79" s="28">
        <f t="shared" si="5"/>
        <v>8785072</v>
      </c>
      <c r="L79" s="81">
        <v>0</v>
      </c>
      <c r="M79" s="21">
        <f t="shared" si="6"/>
        <v>0</v>
      </c>
      <c r="N79" s="22">
        <f t="shared" si="7"/>
        <v>30402</v>
      </c>
      <c r="O79" s="21">
        <f t="shared" si="7"/>
        <v>10458288</v>
      </c>
      <c r="P79" s="49" t="s">
        <v>784</v>
      </c>
      <c r="Q79" s="23" t="s">
        <v>73</v>
      </c>
      <c r="R79" s="23" t="s">
        <v>74</v>
      </c>
      <c r="S79" s="23" t="s">
        <v>785</v>
      </c>
      <c r="T79" s="23" t="s">
        <v>785</v>
      </c>
      <c r="U79" s="23" t="s">
        <v>13</v>
      </c>
      <c r="W79" s="76"/>
      <c r="X79" s="85"/>
      <c r="Y79" s="77"/>
    </row>
    <row r="80" spans="1:25" ht="21" customHeight="1" x14ac:dyDescent="0.2">
      <c r="A80" s="18" t="s">
        <v>60</v>
      </c>
      <c r="B80" s="18" t="s">
        <v>149</v>
      </c>
      <c r="C80" s="19" t="s">
        <v>13</v>
      </c>
      <c r="D80" s="19" t="s">
        <v>786</v>
      </c>
      <c r="E80" s="19" t="s">
        <v>787</v>
      </c>
      <c r="F80" s="20" t="s">
        <v>623</v>
      </c>
      <c r="G80" s="19">
        <v>447</v>
      </c>
      <c r="H80" s="81">
        <v>298</v>
      </c>
      <c r="I80" s="28">
        <f t="shared" si="4"/>
        <v>133206</v>
      </c>
      <c r="J80" s="81">
        <v>0</v>
      </c>
      <c r="K80" s="28">
        <f t="shared" si="5"/>
        <v>0</v>
      </c>
      <c r="L80" s="81">
        <v>0</v>
      </c>
      <c r="M80" s="21">
        <f t="shared" si="6"/>
        <v>0</v>
      </c>
      <c r="N80" s="22">
        <f t="shared" si="7"/>
        <v>298</v>
      </c>
      <c r="O80" s="21">
        <f t="shared" si="7"/>
        <v>133206</v>
      </c>
      <c r="P80" s="49" t="s">
        <v>788</v>
      </c>
      <c r="Q80" s="23" t="s">
        <v>90</v>
      </c>
      <c r="R80" s="23" t="s">
        <v>729</v>
      </c>
      <c r="S80" s="23" t="s">
        <v>13</v>
      </c>
      <c r="T80" s="23" t="s">
        <v>789</v>
      </c>
      <c r="U80" s="23" t="s">
        <v>13</v>
      </c>
      <c r="W80" s="76"/>
      <c r="X80" s="85"/>
      <c r="Y80" s="77"/>
    </row>
    <row r="81" spans="1:25" ht="21" customHeight="1" x14ac:dyDescent="0.2">
      <c r="A81" s="18" t="s">
        <v>60</v>
      </c>
      <c r="B81" s="18" t="s">
        <v>150</v>
      </c>
      <c r="C81" s="19" t="s">
        <v>13</v>
      </c>
      <c r="D81" s="19" t="s">
        <v>786</v>
      </c>
      <c r="E81" s="19" t="s">
        <v>790</v>
      </c>
      <c r="F81" s="20" t="s">
        <v>623</v>
      </c>
      <c r="G81" s="19">
        <v>5789</v>
      </c>
      <c r="H81" s="81">
        <v>932</v>
      </c>
      <c r="I81" s="28">
        <f t="shared" si="4"/>
        <v>5395348</v>
      </c>
      <c r="J81" s="81">
        <v>0</v>
      </c>
      <c r="K81" s="28">
        <f t="shared" si="5"/>
        <v>0</v>
      </c>
      <c r="L81" s="81">
        <v>0</v>
      </c>
      <c r="M81" s="21">
        <f t="shared" si="6"/>
        <v>0</v>
      </c>
      <c r="N81" s="22">
        <f t="shared" si="7"/>
        <v>932</v>
      </c>
      <c r="O81" s="21">
        <f t="shared" si="7"/>
        <v>5395348</v>
      </c>
      <c r="P81" s="49" t="s">
        <v>791</v>
      </c>
      <c r="Q81" s="23" t="s">
        <v>90</v>
      </c>
      <c r="R81" s="23" t="s">
        <v>729</v>
      </c>
      <c r="S81" s="23" t="s">
        <v>13</v>
      </c>
      <c r="T81" s="23" t="s">
        <v>792</v>
      </c>
      <c r="U81" s="23" t="s">
        <v>13</v>
      </c>
      <c r="W81" s="76"/>
      <c r="X81" s="85"/>
      <c r="Y81" s="77"/>
    </row>
    <row r="82" spans="1:25" ht="21" customHeight="1" x14ac:dyDescent="0.2">
      <c r="A82" s="18" t="s">
        <v>60</v>
      </c>
      <c r="B82" s="18" t="s">
        <v>152</v>
      </c>
      <c r="C82" s="19" t="s">
        <v>13</v>
      </c>
      <c r="D82" s="19" t="s">
        <v>793</v>
      </c>
      <c r="E82" s="19" t="s">
        <v>794</v>
      </c>
      <c r="F82" s="20" t="s">
        <v>449</v>
      </c>
      <c r="G82" s="19">
        <v>77</v>
      </c>
      <c r="H82" s="81">
        <v>7863</v>
      </c>
      <c r="I82" s="28">
        <f t="shared" si="4"/>
        <v>605451</v>
      </c>
      <c r="J82" s="81">
        <v>385327</v>
      </c>
      <c r="K82" s="28">
        <f t="shared" si="5"/>
        <v>29670179</v>
      </c>
      <c r="L82" s="81">
        <v>0</v>
      </c>
      <c r="M82" s="21">
        <f t="shared" si="6"/>
        <v>0</v>
      </c>
      <c r="N82" s="22">
        <f t="shared" si="7"/>
        <v>393190</v>
      </c>
      <c r="O82" s="21">
        <f t="shared" si="7"/>
        <v>30275630</v>
      </c>
      <c r="P82" s="49" t="s">
        <v>795</v>
      </c>
      <c r="Q82" s="23" t="s">
        <v>73</v>
      </c>
      <c r="R82" s="23" t="s">
        <v>74</v>
      </c>
      <c r="S82" s="23" t="s">
        <v>796</v>
      </c>
      <c r="T82" s="23" t="s">
        <v>796</v>
      </c>
      <c r="U82" s="23" t="s">
        <v>13</v>
      </c>
      <c r="W82" s="76"/>
      <c r="X82" s="85"/>
      <c r="Y82" s="77"/>
    </row>
    <row r="83" spans="1:25" ht="21" customHeight="1" x14ac:dyDescent="0.2">
      <c r="A83" s="18" t="s">
        <v>60</v>
      </c>
      <c r="B83" s="18" t="s">
        <v>154</v>
      </c>
      <c r="C83" s="19" t="s">
        <v>13</v>
      </c>
      <c r="D83" s="19" t="s">
        <v>793</v>
      </c>
      <c r="E83" s="19" t="s">
        <v>797</v>
      </c>
      <c r="F83" s="20" t="s">
        <v>449</v>
      </c>
      <c r="G83" s="19">
        <v>3</v>
      </c>
      <c r="H83" s="81">
        <v>3040</v>
      </c>
      <c r="I83" s="28">
        <f t="shared" si="4"/>
        <v>9120</v>
      </c>
      <c r="J83" s="81">
        <v>301035</v>
      </c>
      <c r="K83" s="28">
        <f t="shared" si="5"/>
        <v>903105</v>
      </c>
      <c r="L83" s="81">
        <v>0</v>
      </c>
      <c r="M83" s="21">
        <f t="shared" si="6"/>
        <v>0</v>
      </c>
      <c r="N83" s="22">
        <f t="shared" si="7"/>
        <v>304075</v>
      </c>
      <c r="O83" s="21">
        <f t="shared" si="7"/>
        <v>912225</v>
      </c>
      <c r="P83" s="49" t="s">
        <v>798</v>
      </c>
      <c r="Q83" s="23" t="s">
        <v>73</v>
      </c>
      <c r="R83" s="23" t="s">
        <v>74</v>
      </c>
      <c r="S83" s="23" t="s">
        <v>799</v>
      </c>
      <c r="T83" s="23" t="s">
        <v>799</v>
      </c>
      <c r="U83" s="23" t="s">
        <v>13</v>
      </c>
      <c r="W83" s="76"/>
      <c r="X83" s="85"/>
      <c r="Y83" s="77"/>
    </row>
    <row r="84" spans="1:25" ht="21" customHeight="1" x14ac:dyDescent="0.2">
      <c r="A84" s="18" t="s">
        <v>60</v>
      </c>
      <c r="B84" s="18" t="s">
        <v>155</v>
      </c>
      <c r="C84" s="19" t="s">
        <v>13</v>
      </c>
      <c r="D84" s="19" t="s">
        <v>800</v>
      </c>
      <c r="E84" s="19" t="s">
        <v>801</v>
      </c>
      <c r="F84" s="20" t="s">
        <v>802</v>
      </c>
      <c r="G84" s="19">
        <v>575</v>
      </c>
      <c r="H84" s="81">
        <v>1180</v>
      </c>
      <c r="I84" s="28">
        <f t="shared" si="4"/>
        <v>678500</v>
      </c>
      <c r="J84" s="81">
        <v>1277</v>
      </c>
      <c r="K84" s="28">
        <f t="shared" si="5"/>
        <v>734275</v>
      </c>
      <c r="L84" s="81">
        <v>565</v>
      </c>
      <c r="M84" s="21">
        <f t="shared" si="6"/>
        <v>324875</v>
      </c>
      <c r="N84" s="22">
        <f t="shared" si="7"/>
        <v>3022</v>
      </c>
      <c r="O84" s="21">
        <f t="shared" si="7"/>
        <v>1737650</v>
      </c>
      <c r="P84" s="49" t="s">
        <v>803</v>
      </c>
      <c r="Q84" s="23" t="s">
        <v>13</v>
      </c>
      <c r="R84" s="23" t="s">
        <v>729</v>
      </c>
      <c r="S84" s="23" t="s">
        <v>13</v>
      </c>
      <c r="T84" s="23" t="s">
        <v>804</v>
      </c>
      <c r="U84" s="23" t="s">
        <v>13</v>
      </c>
      <c r="W84" s="76"/>
      <c r="X84" s="85"/>
      <c r="Y84" s="77"/>
    </row>
    <row r="85" spans="1:25" ht="21" customHeight="1" x14ac:dyDescent="0.2">
      <c r="A85" s="18" t="s">
        <v>60</v>
      </c>
      <c r="B85" s="18" t="s">
        <v>156</v>
      </c>
      <c r="C85" s="19" t="s">
        <v>13</v>
      </c>
      <c r="D85" s="19" t="s">
        <v>805</v>
      </c>
      <c r="E85" s="19" t="s">
        <v>806</v>
      </c>
      <c r="F85" s="20" t="s">
        <v>68</v>
      </c>
      <c r="G85" s="19">
        <v>193</v>
      </c>
      <c r="H85" s="81">
        <v>3312</v>
      </c>
      <c r="I85" s="28">
        <f t="shared" si="4"/>
        <v>639216</v>
      </c>
      <c r="J85" s="81">
        <v>1687</v>
      </c>
      <c r="K85" s="28">
        <f t="shared" si="5"/>
        <v>325591</v>
      </c>
      <c r="L85" s="81">
        <v>0</v>
      </c>
      <c r="M85" s="21">
        <f t="shared" si="6"/>
        <v>0</v>
      </c>
      <c r="N85" s="22">
        <f t="shared" si="7"/>
        <v>4999</v>
      </c>
      <c r="O85" s="21">
        <f t="shared" si="7"/>
        <v>964807</v>
      </c>
      <c r="P85" s="49" t="s">
        <v>807</v>
      </c>
      <c r="Q85" s="23" t="s">
        <v>13</v>
      </c>
      <c r="R85" s="23" t="s">
        <v>729</v>
      </c>
      <c r="S85" s="23" t="s">
        <v>13</v>
      </c>
      <c r="T85" s="23" t="s">
        <v>808</v>
      </c>
      <c r="U85" s="23" t="s">
        <v>13</v>
      </c>
      <c r="W85" s="76"/>
      <c r="X85" s="85"/>
      <c r="Y85" s="77"/>
    </row>
    <row r="86" spans="1:25" ht="21" customHeight="1" x14ac:dyDescent="0.2">
      <c r="A86" s="18" t="s">
        <v>60</v>
      </c>
      <c r="B86" s="18" t="s">
        <v>157</v>
      </c>
      <c r="C86" s="19" t="s">
        <v>13</v>
      </c>
      <c r="D86" s="19" t="s">
        <v>809</v>
      </c>
      <c r="E86" s="19" t="s">
        <v>810</v>
      </c>
      <c r="F86" s="20" t="s">
        <v>153</v>
      </c>
      <c r="G86" s="19">
        <v>920</v>
      </c>
      <c r="H86" s="81">
        <v>6719</v>
      </c>
      <c r="I86" s="28">
        <f t="shared" si="4"/>
        <v>6181480</v>
      </c>
      <c r="J86" s="81">
        <v>7844</v>
      </c>
      <c r="K86" s="28">
        <f t="shared" si="5"/>
        <v>7216480</v>
      </c>
      <c r="L86" s="81">
        <v>0</v>
      </c>
      <c r="M86" s="21">
        <f t="shared" si="6"/>
        <v>0</v>
      </c>
      <c r="N86" s="22">
        <f t="shared" si="7"/>
        <v>14563</v>
      </c>
      <c r="O86" s="21">
        <f t="shared" si="7"/>
        <v>13397960</v>
      </c>
      <c r="P86" s="49" t="s">
        <v>811</v>
      </c>
      <c r="Q86" s="23" t="s">
        <v>13</v>
      </c>
      <c r="R86" s="23" t="s">
        <v>729</v>
      </c>
      <c r="S86" s="23" t="s">
        <v>13</v>
      </c>
      <c r="T86" s="23" t="s">
        <v>812</v>
      </c>
      <c r="U86" s="23" t="s">
        <v>13</v>
      </c>
      <c r="W86" s="76"/>
      <c r="X86" s="85"/>
      <c r="Y86" s="77"/>
    </row>
    <row r="87" spans="1:25" ht="21" customHeight="1" x14ac:dyDescent="0.2">
      <c r="A87" s="18" t="s">
        <v>60</v>
      </c>
      <c r="B87" s="18" t="s">
        <v>158</v>
      </c>
      <c r="C87" s="19" t="s">
        <v>13</v>
      </c>
      <c r="D87" s="19" t="s">
        <v>813</v>
      </c>
      <c r="E87" s="19" t="s">
        <v>814</v>
      </c>
      <c r="F87" s="20" t="s">
        <v>68</v>
      </c>
      <c r="G87" s="19">
        <v>297</v>
      </c>
      <c r="H87" s="81">
        <v>1850</v>
      </c>
      <c r="I87" s="28">
        <f t="shared" si="4"/>
        <v>549450</v>
      </c>
      <c r="J87" s="81">
        <v>0</v>
      </c>
      <c r="K87" s="28">
        <f t="shared" si="5"/>
        <v>0</v>
      </c>
      <c r="L87" s="81">
        <v>0</v>
      </c>
      <c r="M87" s="21">
        <f t="shared" si="6"/>
        <v>0</v>
      </c>
      <c r="N87" s="22">
        <f t="shared" si="7"/>
        <v>1850</v>
      </c>
      <c r="O87" s="21">
        <f t="shared" si="7"/>
        <v>549450</v>
      </c>
      <c r="P87" s="49" t="s">
        <v>815</v>
      </c>
      <c r="Q87" s="23" t="s">
        <v>90</v>
      </c>
      <c r="R87" s="23" t="s">
        <v>729</v>
      </c>
      <c r="S87" s="23" t="s">
        <v>13</v>
      </c>
      <c r="T87" s="23" t="s">
        <v>816</v>
      </c>
      <c r="U87" s="23" t="s">
        <v>13</v>
      </c>
      <c r="W87" s="76"/>
      <c r="X87" s="85"/>
      <c r="Y87" s="77"/>
    </row>
    <row r="88" spans="1:25" ht="21" customHeight="1" x14ac:dyDescent="0.2">
      <c r="A88" s="18" t="s">
        <v>60</v>
      </c>
      <c r="B88" s="18" t="s">
        <v>159</v>
      </c>
      <c r="C88" s="19" t="s">
        <v>13</v>
      </c>
      <c r="D88" s="19" t="s">
        <v>817</v>
      </c>
      <c r="E88" s="19" t="s">
        <v>818</v>
      </c>
      <c r="F88" s="20" t="s">
        <v>68</v>
      </c>
      <c r="G88" s="19">
        <v>246</v>
      </c>
      <c r="H88" s="81">
        <v>3874</v>
      </c>
      <c r="I88" s="28">
        <f t="shared" si="4"/>
        <v>953004</v>
      </c>
      <c r="J88" s="81">
        <v>0</v>
      </c>
      <c r="K88" s="28">
        <f t="shared" si="5"/>
        <v>0</v>
      </c>
      <c r="L88" s="81">
        <v>0</v>
      </c>
      <c r="M88" s="21">
        <f t="shared" si="6"/>
        <v>0</v>
      </c>
      <c r="N88" s="22">
        <f t="shared" si="7"/>
        <v>3874</v>
      </c>
      <c r="O88" s="21">
        <f t="shared" si="7"/>
        <v>953004</v>
      </c>
      <c r="P88" s="49" t="s">
        <v>819</v>
      </c>
      <c r="Q88" s="23" t="s">
        <v>90</v>
      </c>
      <c r="R88" s="23" t="s">
        <v>729</v>
      </c>
      <c r="S88" s="23" t="s">
        <v>13</v>
      </c>
      <c r="T88" s="23" t="s">
        <v>820</v>
      </c>
      <c r="U88" s="23" t="s">
        <v>13</v>
      </c>
      <c r="W88" s="76"/>
      <c r="X88" s="85"/>
      <c r="Y88" s="77"/>
    </row>
    <row r="89" spans="1:25" ht="21" customHeight="1" x14ac:dyDescent="0.2">
      <c r="A89" s="18" t="s">
        <v>60</v>
      </c>
      <c r="B89" s="18" t="s">
        <v>160</v>
      </c>
      <c r="C89" s="19" t="s">
        <v>13</v>
      </c>
      <c r="D89" s="19" t="s">
        <v>821</v>
      </c>
      <c r="E89" s="19" t="s">
        <v>822</v>
      </c>
      <c r="F89" s="20" t="s">
        <v>68</v>
      </c>
      <c r="G89" s="19">
        <v>79</v>
      </c>
      <c r="H89" s="81">
        <v>4721</v>
      </c>
      <c r="I89" s="28">
        <f t="shared" si="4"/>
        <v>372959</v>
      </c>
      <c r="J89" s="81">
        <v>0</v>
      </c>
      <c r="K89" s="28">
        <f t="shared" si="5"/>
        <v>0</v>
      </c>
      <c r="L89" s="81">
        <v>0</v>
      </c>
      <c r="M89" s="21">
        <f t="shared" si="6"/>
        <v>0</v>
      </c>
      <c r="N89" s="22">
        <f t="shared" si="7"/>
        <v>4721</v>
      </c>
      <c r="O89" s="21">
        <f t="shared" si="7"/>
        <v>372959</v>
      </c>
      <c r="P89" s="49" t="s">
        <v>823</v>
      </c>
      <c r="Q89" s="23" t="s">
        <v>90</v>
      </c>
      <c r="R89" s="23" t="s">
        <v>729</v>
      </c>
      <c r="S89" s="23" t="s">
        <v>13</v>
      </c>
      <c r="T89" s="23" t="s">
        <v>824</v>
      </c>
      <c r="U89" s="23" t="s">
        <v>13</v>
      </c>
      <c r="W89" s="76"/>
      <c r="X89" s="85"/>
      <c r="Y89" s="77"/>
    </row>
    <row r="90" spans="1:25" ht="21" customHeight="1" x14ac:dyDescent="0.2">
      <c r="A90" s="18" t="s">
        <v>60</v>
      </c>
      <c r="B90" s="18" t="s">
        <v>161</v>
      </c>
      <c r="C90" s="19" t="s">
        <v>13</v>
      </c>
      <c r="D90" s="19" t="s">
        <v>825</v>
      </c>
      <c r="E90" s="19" t="s">
        <v>13</v>
      </c>
      <c r="F90" s="20" t="s">
        <v>68</v>
      </c>
      <c r="G90" s="19">
        <v>72</v>
      </c>
      <c r="H90" s="81">
        <v>2188</v>
      </c>
      <c r="I90" s="28">
        <f t="shared" si="4"/>
        <v>157536</v>
      </c>
      <c r="J90" s="81">
        <v>4565</v>
      </c>
      <c r="K90" s="28">
        <f t="shared" si="5"/>
        <v>328680</v>
      </c>
      <c r="L90" s="81">
        <v>1123</v>
      </c>
      <c r="M90" s="21">
        <f t="shared" si="6"/>
        <v>80856</v>
      </c>
      <c r="N90" s="22">
        <f t="shared" si="7"/>
        <v>7876</v>
      </c>
      <c r="O90" s="21">
        <f t="shared" si="7"/>
        <v>567072</v>
      </c>
      <c r="P90" s="49" t="s">
        <v>826</v>
      </c>
      <c r="Q90" s="23" t="s">
        <v>13</v>
      </c>
      <c r="R90" s="23" t="s">
        <v>729</v>
      </c>
      <c r="S90" s="23" t="s">
        <v>13</v>
      </c>
      <c r="T90" s="23" t="s">
        <v>827</v>
      </c>
      <c r="U90" s="23" t="s">
        <v>13</v>
      </c>
      <c r="W90" s="76"/>
      <c r="X90" s="85"/>
      <c r="Y90" s="77"/>
    </row>
    <row r="91" spans="1:25" ht="21" customHeight="1" x14ac:dyDescent="0.2">
      <c r="A91" s="18" t="s">
        <v>60</v>
      </c>
      <c r="B91" s="18" t="s">
        <v>162</v>
      </c>
      <c r="C91" s="19" t="s">
        <v>13</v>
      </c>
      <c r="D91" s="19" t="s">
        <v>828</v>
      </c>
      <c r="E91" s="19" t="s">
        <v>829</v>
      </c>
      <c r="F91" s="20" t="s">
        <v>72</v>
      </c>
      <c r="G91" s="19">
        <v>537</v>
      </c>
      <c r="H91" s="81">
        <v>5107</v>
      </c>
      <c r="I91" s="28">
        <f t="shared" si="4"/>
        <v>2742459</v>
      </c>
      <c r="J91" s="81">
        <v>15129</v>
      </c>
      <c r="K91" s="28">
        <f t="shared" si="5"/>
        <v>8124273</v>
      </c>
      <c r="L91" s="81">
        <v>0</v>
      </c>
      <c r="M91" s="21">
        <f t="shared" si="6"/>
        <v>0</v>
      </c>
      <c r="N91" s="22">
        <f t="shared" si="7"/>
        <v>20236</v>
      </c>
      <c r="O91" s="21">
        <f t="shared" si="7"/>
        <v>10866732</v>
      </c>
      <c r="P91" s="49" t="s">
        <v>830</v>
      </c>
      <c r="Q91" s="23" t="s">
        <v>13</v>
      </c>
      <c r="R91" s="23" t="s">
        <v>729</v>
      </c>
      <c r="S91" s="23" t="s">
        <v>13</v>
      </c>
      <c r="T91" s="23" t="s">
        <v>831</v>
      </c>
      <c r="U91" s="23" t="s">
        <v>13</v>
      </c>
      <c r="W91" s="76"/>
      <c r="X91" s="85"/>
      <c r="Y91" s="77"/>
    </row>
    <row r="92" spans="1:25" s="30" customFormat="1" ht="21" customHeight="1" x14ac:dyDescent="0.2">
      <c r="A92" s="40" t="s">
        <v>60</v>
      </c>
      <c r="B92" s="40" t="s">
        <v>163</v>
      </c>
      <c r="C92" s="41" t="s">
        <v>493</v>
      </c>
      <c r="D92" s="41" t="s">
        <v>509</v>
      </c>
      <c r="E92" s="41" t="s">
        <v>13</v>
      </c>
      <c r="F92" s="42" t="s">
        <v>13</v>
      </c>
      <c r="G92" s="41"/>
      <c r="H92" s="82"/>
      <c r="I92" s="43">
        <f>SUM(I93:I108)</f>
        <v>215808644</v>
      </c>
      <c r="J92" s="82"/>
      <c r="K92" s="43">
        <f>SUM(K93:K108)</f>
        <v>136626190</v>
      </c>
      <c r="L92" s="82"/>
      <c r="M92" s="43">
        <f>SUM(M93:M108)</f>
        <v>9201546</v>
      </c>
      <c r="N92" s="45"/>
      <c r="O92" s="43">
        <f>SUM(O93:O108)</f>
        <v>361636380</v>
      </c>
      <c r="P92" s="50"/>
      <c r="Q92" s="44" t="s">
        <v>13</v>
      </c>
      <c r="R92" s="44" t="s">
        <v>13</v>
      </c>
      <c r="S92" s="44" t="s">
        <v>13</v>
      </c>
      <c r="T92" s="44" t="s">
        <v>13</v>
      </c>
      <c r="U92" s="44" t="s">
        <v>13</v>
      </c>
      <c r="X92" s="85"/>
    </row>
    <row r="93" spans="1:25" ht="21" customHeight="1" x14ac:dyDescent="0.2">
      <c r="A93" s="18" t="s">
        <v>60</v>
      </c>
      <c r="B93" s="18" t="s">
        <v>164</v>
      </c>
      <c r="C93" s="19" t="s">
        <v>13</v>
      </c>
      <c r="D93" s="19" t="s">
        <v>832</v>
      </c>
      <c r="E93" s="19" t="s">
        <v>833</v>
      </c>
      <c r="F93" s="20" t="s">
        <v>68</v>
      </c>
      <c r="G93" s="19">
        <v>1881</v>
      </c>
      <c r="H93" s="81">
        <v>4110</v>
      </c>
      <c r="I93" s="28">
        <f t="shared" si="4"/>
        <v>7730910</v>
      </c>
      <c r="J93" s="81">
        <v>18460</v>
      </c>
      <c r="K93" s="28">
        <f t="shared" si="5"/>
        <v>34723260</v>
      </c>
      <c r="L93" s="81">
        <v>796</v>
      </c>
      <c r="M93" s="21">
        <f t="shared" si="6"/>
        <v>1497276</v>
      </c>
      <c r="N93" s="22">
        <f t="shared" si="7"/>
        <v>23366</v>
      </c>
      <c r="O93" s="21">
        <f t="shared" si="7"/>
        <v>43951446</v>
      </c>
      <c r="P93" s="49" t="s">
        <v>834</v>
      </c>
      <c r="Q93" s="23" t="s">
        <v>73</v>
      </c>
      <c r="R93" s="23" t="s">
        <v>74</v>
      </c>
      <c r="S93" s="23" t="s">
        <v>835</v>
      </c>
      <c r="T93" s="23" t="s">
        <v>835</v>
      </c>
      <c r="U93" s="23" t="s">
        <v>13</v>
      </c>
      <c r="W93" s="76"/>
      <c r="X93" s="85"/>
      <c r="Y93" s="77"/>
    </row>
    <row r="94" spans="1:25" ht="21" customHeight="1" x14ac:dyDescent="0.2">
      <c r="A94" s="18" t="s">
        <v>60</v>
      </c>
      <c r="B94" s="18" t="s">
        <v>165</v>
      </c>
      <c r="C94" s="19" t="s">
        <v>13</v>
      </c>
      <c r="D94" s="19" t="s">
        <v>836</v>
      </c>
      <c r="E94" s="19" t="s">
        <v>833</v>
      </c>
      <c r="F94" s="20" t="s">
        <v>68</v>
      </c>
      <c r="G94" s="19">
        <v>294</v>
      </c>
      <c r="H94" s="81">
        <v>18824</v>
      </c>
      <c r="I94" s="28">
        <f t="shared" si="4"/>
        <v>5534256</v>
      </c>
      <c r="J94" s="81">
        <v>86433</v>
      </c>
      <c r="K94" s="28">
        <f t="shared" si="5"/>
        <v>25411302</v>
      </c>
      <c r="L94" s="81">
        <v>1449</v>
      </c>
      <c r="M94" s="21">
        <f t="shared" si="6"/>
        <v>426006</v>
      </c>
      <c r="N94" s="22">
        <f t="shared" si="7"/>
        <v>106706</v>
      </c>
      <c r="O94" s="21">
        <f t="shared" si="7"/>
        <v>31371564</v>
      </c>
      <c r="P94" s="49" t="s">
        <v>837</v>
      </c>
      <c r="Q94" s="23" t="s">
        <v>73</v>
      </c>
      <c r="R94" s="23" t="s">
        <v>74</v>
      </c>
      <c r="S94" s="23" t="s">
        <v>838</v>
      </c>
      <c r="T94" s="23" t="s">
        <v>838</v>
      </c>
      <c r="U94" s="23" t="s">
        <v>13</v>
      </c>
      <c r="W94" s="76"/>
      <c r="X94" s="85"/>
      <c r="Y94" s="77"/>
    </row>
    <row r="95" spans="1:25" ht="21" customHeight="1" x14ac:dyDescent="0.2">
      <c r="A95" s="18" t="s">
        <v>60</v>
      </c>
      <c r="B95" s="18" t="s">
        <v>166</v>
      </c>
      <c r="C95" s="19" t="s">
        <v>13</v>
      </c>
      <c r="D95" s="19" t="s">
        <v>839</v>
      </c>
      <c r="E95" s="19" t="s">
        <v>833</v>
      </c>
      <c r="F95" s="20" t="s">
        <v>68</v>
      </c>
      <c r="G95" s="19">
        <v>238</v>
      </c>
      <c r="H95" s="81">
        <v>25929</v>
      </c>
      <c r="I95" s="28">
        <f t="shared" si="4"/>
        <v>6171102</v>
      </c>
      <c r="J95" s="81">
        <v>101889</v>
      </c>
      <c r="K95" s="28">
        <f t="shared" si="5"/>
        <v>24249582</v>
      </c>
      <c r="L95" s="81">
        <v>1155</v>
      </c>
      <c r="M95" s="21">
        <f t="shared" si="6"/>
        <v>274890</v>
      </c>
      <c r="N95" s="22">
        <f t="shared" si="7"/>
        <v>128973</v>
      </c>
      <c r="O95" s="21">
        <f t="shared" si="7"/>
        <v>30695574</v>
      </c>
      <c r="P95" s="49" t="s">
        <v>840</v>
      </c>
      <c r="Q95" s="23" t="s">
        <v>73</v>
      </c>
      <c r="R95" s="23" t="s">
        <v>74</v>
      </c>
      <c r="S95" s="23" t="s">
        <v>841</v>
      </c>
      <c r="T95" s="23" t="s">
        <v>841</v>
      </c>
      <c r="U95" s="23" t="s">
        <v>13</v>
      </c>
      <c r="W95" s="76"/>
      <c r="X95" s="85"/>
      <c r="Y95" s="77"/>
    </row>
    <row r="96" spans="1:25" ht="21" customHeight="1" x14ac:dyDescent="0.2">
      <c r="A96" s="18" t="s">
        <v>60</v>
      </c>
      <c r="B96" s="18" t="s">
        <v>167</v>
      </c>
      <c r="C96" s="19" t="s">
        <v>13</v>
      </c>
      <c r="D96" s="19" t="s">
        <v>842</v>
      </c>
      <c r="E96" s="19" t="s">
        <v>843</v>
      </c>
      <c r="F96" s="20" t="s">
        <v>68</v>
      </c>
      <c r="G96" s="19">
        <v>2176</v>
      </c>
      <c r="H96" s="81">
        <v>2870</v>
      </c>
      <c r="I96" s="28">
        <f t="shared" si="4"/>
        <v>6245120</v>
      </c>
      <c r="J96" s="81">
        <v>1171</v>
      </c>
      <c r="K96" s="28">
        <f t="shared" si="5"/>
        <v>2548096</v>
      </c>
      <c r="L96" s="81">
        <v>0</v>
      </c>
      <c r="M96" s="21">
        <f t="shared" si="6"/>
        <v>0</v>
      </c>
      <c r="N96" s="22">
        <f t="shared" si="7"/>
        <v>4041</v>
      </c>
      <c r="O96" s="21">
        <f t="shared" si="7"/>
        <v>8793216</v>
      </c>
      <c r="P96" s="49" t="s">
        <v>844</v>
      </c>
      <c r="Q96" s="23" t="s">
        <v>13</v>
      </c>
      <c r="R96" s="23" t="s">
        <v>729</v>
      </c>
      <c r="S96" s="23" t="s">
        <v>13</v>
      </c>
      <c r="T96" s="23" t="s">
        <v>845</v>
      </c>
      <c r="U96" s="23" t="s">
        <v>13</v>
      </c>
      <c r="W96" s="76"/>
      <c r="X96" s="85"/>
      <c r="Y96" s="77"/>
    </row>
    <row r="97" spans="1:25" ht="21" customHeight="1" x14ac:dyDescent="0.2">
      <c r="A97" s="18" t="s">
        <v>60</v>
      </c>
      <c r="B97" s="18" t="s">
        <v>168</v>
      </c>
      <c r="C97" s="19" t="s">
        <v>13</v>
      </c>
      <c r="D97" s="19" t="s">
        <v>846</v>
      </c>
      <c r="E97" s="19" t="s">
        <v>847</v>
      </c>
      <c r="F97" s="20" t="s">
        <v>93</v>
      </c>
      <c r="G97" s="19">
        <v>170</v>
      </c>
      <c r="H97" s="81">
        <v>5279</v>
      </c>
      <c r="I97" s="28">
        <f t="shared" si="4"/>
        <v>897430</v>
      </c>
      <c r="J97" s="81">
        <v>22088</v>
      </c>
      <c r="K97" s="28">
        <f t="shared" si="5"/>
        <v>3754960</v>
      </c>
      <c r="L97" s="81">
        <v>13536</v>
      </c>
      <c r="M97" s="21">
        <f t="shared" si="6"/>
        <v>2301120</v>
      </c>
      <c r="N97" s="22">
        <f t="shared" si="7"/>
        <v>40903</v>
      </c>
      <c r="O97" s="21">
        <f t="shared" si="7"/>
        <v>6953510</v>
      </c>
      <c r="P97" s="49" t="s">
        <v>848</v>
      </c>
      <c r="Q97" s="23" t="s">
        <v>73</v>
      </c>
      <c r="R97" s="23" t="s">
        <v>74</v>
      </c>
      <c r="S97" s="23" t="s">
        <v>849</v>
      </c>
      <c r="T97" s="23" t="s">
        <v>849</v>
      </c>
      <c r="U97" s="23" t="s">
        <v>13</v>
      </c>
      <c r="W97" s="76"/>
      <c r="X97" s="85"/>
      <c r="Y97" s="77"/>
    </row>
    <row r="98" spans="1:25" ht="21" customHeight="1" x14ac:dyDescent="0.2">
      <c r="A98" s="18" t="s">
        <v>60</v>
      </c>
      <c r="B98" s="18" t="s">
        <v>169</v>
      </c>
      <c r="C98" s="19" t="s">
        <v>13</v>
      </c>
      <c r="D98" s="19" t="s">
        <v>850</v>
      </c>
      <c r="E98" s="19" t="s">
        <v>13</v>
      </c>
      <c r="F98" s="20" t="s">
        <v>153</v>
      </c>
      <c r="G98" s="19">
        <v>170</v>
      </c>
      <c r="H98" s="81">
        <v>559</v>
      </c>
      <c r="I98" s="28">
        <f t="shared" si="4"/>
        <v>95030</v>
      </c>
      <c r="J98" s="81">
        <v>688</v>
      </c>
      <c r="K98" s="28">
        <f t="shared" si="5"/>
        <v>116960</v>
      </c>
      <c r="L98" s="81">
        <v>0</v>
      </c>
      <c r="M98" s="21">
        <f t="shared" si="6"/>
        <v>0</v>
      </c>
      <c r="N98" s="22">
        <f t="shared" si="7"/>
        <v>1247</v>
      </c>
      <c r="O98" s="21">
        <f t="shared" si="7"/>
        <v>211990</v>
      </c>
      <c r="P98" s="49" t="s">
        <v>851</v>
      </c>
      <c r="Q98" s="23" t="s">
        <v>13</v>
      </c>
      <c r="R98" s="23" t="s">
        <v>729</v>
      </c>
      <c r="S98" s="23" t="s">
        <v>13</v>
      </c>
      <c r="T98" s="23" t="s">
        <v>852</v>
      </c>
      <c r="U98" s="23" t="s">
        <v>13</v>
      </c>
      <c r="W98" s="76"/>
      <c r="X98" s="85"/>
      <c r="Y98" s="77"/>
    </row>
    <row r="99" spans="1:25" ht="21" customHeight="1" x14ac:dyDescent="0.2">
      <c r="A99" s="18" t="s">
        <v>60</v>
      </c>
      <c r="B99" s="18" t="s">
        <v>170</v>
      </c>
      <c r="C99" s="19" t="s">
        <v>13</v>
      </c>
      <c r="D99" s="19" t="s">
        <v>853</v>
      </c>
      <c r="E99" s="19" t="s">
        <v>13</v>
      </c>
      <c r="F99" s="20" t="s">
        <v>153</v>
      </c>
      <c r="G99" s="19">
        <v>152</v>
      </c>
      <c r="H99" s="81">
        <v>27436</v>
      </c>
      <c r="I99" s="28">
        <f t="shared" si="4"/>
        <v>4170272</v>
      </c>
      <c r="J99" s="81">
        <v>10120</v>
      </c>
      <c r="K99" s="28">
        <f t="shared" si="5"/>
        <v>1538240</v>
      </c>
      <c r="L99" s="81">
        <v>0</v>
      </c>
      <c r="M99" s="21">
        <f t="shared" si="6"/>
        <v>0</v>
      </c>
      <c r="N99" s="22">
        <f t="shared" si="7"/>
        <v>37556</v>
      </c>
      <c r="O99" s="21">
        <f t="shared" si="7"/>
        <v>5708512</v>
      </c>
      <c r="P99" s="49" t="s">
        <v>854</v>
      </c>
      <c r="Q99" s="23" t="s">
        <v>13</v>
      </c>
      <c r="R99" s="23" t="s">
        <v>729</v>
      </c>
      <c r="S99" s="23" t="s">
        <v>13</v>
      </c>
      <c r="T99" s="23" t="s">
        <v>855</v>
      </c>
      <c r="U99" s="23" t="s">
        <v>13</v>
      </c>
      <c r="W99" s="76"/>
      <c r="X99" s="85"/>
      <c r="Y99" s="77"/>
    </row>
    <row r="100" spans="1:25" ht="21" customHeight="1" x14ac:dyDescent="0.2">
      <c r="A100" s="18" t="s">
        <v>60</v>
      </c>
      <c r="B100" s="18" t="s">
        <v>171</v>
      </c>
      <c r="C100" s="19" t="s">
        <v>13</v>
      </c>
      <c r="D100" s="19" t="s">
        <v>856</v>
      </c>
      <c r="E100" s="19" t="s">
        <v>13</v>
      </c>
      <c r="F100" s="20" t="s">
        <v>607</v>
      </c>
      <c r="G100" s="19">
        <v>441</v>
      </c>
      <c r="H100" s="81">
        <v>17034</v>
      </c>
      <c r="I100" s="28">
        <f t="shared" si="4"/>
        <v>7511994</v>
      </c>
      <c r="J100" s="81">
        <v>6522</v>
      </c>
      <c r="K100" s="28">
        <f t="shared" si="5"/>
        <v>2876202</v>
      </c>
      <c r="L100" s="81">
        <v>0</v>
      </c>
      <c r="M100" s="21">
        <f t="shared" si="6"/>
        <v>0</v>
      </c>
      <c r="N100" s="22">
        <f t="shared" si="7"/>
        <v>23556</v>
      </c>
      <c r="O100" s="21">
        <f t="shared" si="7"/>
        <v>10388196</v>
      </c>
      <c r="P100" s="49" t="s">
        <v>857</v>
      </c>
      <c r="Q100" s="23" t="s">
        <v>13</v>
      </c>
      <c r="R100" s="23" t="s">
        <v>729</v>
      </c>
      <c r="S100" s="23" t="s">
        <v>13</v>
      </c>
      <c r="T100" s="23" t="s">
        <v>858</v>
      </c>
      <c r="U100" s="23" t="s">
        <v>13</v>
      </c>
      <c r="W100" s="76"/>
      <c r="X100" s="85"/>
      <c r="Y100" s="77"/>
    </row>
    <row r="101" spans="1:25" ht="21" customHeight="1" x14ac:dyDescent="0.2">
      <c r="A101" s="18" t="s">
        <v>60</v>
      </c>
      <c r="B101" s="18" t="s">
        <v>172</v>
      </c>
      <c r="C101" s="19" t="s">
        <v>13</v>
      </c>
      <c r="D101" s="19" t="s">
        <v>859</v>
      </c>
      <c r="E101" s="19" t="s">
        <v>860</v>
      </c>
      <c r="F101" s="20" t="s">
        <v>68</v>
      </c>
      <c r="G101" s="19">
        <v>1332</v>
      </c>
      <c r="H101" s="81">
        <v>366</v>
      </c>
      <c r="I101" s="28">
        <f t="shared" si="4"/>
        <v>487512</v>
      </c>
      <c r="J101" s="81">
        <v>6082</v>
      </c>
      <c r="K101" s="28">
        <f t="shared" si="5"/>
        <v>8101224</v>
      </c>
      <c r="L101" s="81">
        <v>1759</v>
      </c>
      <c r="M101" s="21">
        <f t="shared" si="6"/>
        <v>2342988</v>
      </c>
      <c r="N101" s="22">
        <f t="shared" si="7"/>
        <v>8207</v>
      </c>
      <c r="O101" s="21">
        <f t="shared" si="7"/>
        <v>10931724</v>
      </c>
      <c r="P101" s="49" t="s">
        <v>861</v>
      </c>
      <c r="Q101" s="23" t="s">
        <v>13</v>
      </c>
      <c r="R101" s="23" t="s">
        <v>729</v>
      </c>
      <c r="S101" s="23" t="s">
        <v>13</v>
      </c>
      <c r="T101" s="23" t="s">
        <v>862</v>
      </c>
      <c r="U101" s="23" t="s">
        <v>13</v>
      </c>
      <c r="W101" s="76"/>
      <c r="X101" s="85"/>
      <c r="Y101" s="77"/>
    </row>
    <row r="102" spans="1:25" ht="21" customHeight="1" x14ac:dyDescent="0.2">
      <c r="A102" s="18" t="s">
        <v>60</v>
      </c>
      <c r="B102" s="18" t="s">
        <v>173</v>
      </c>
      <c r="C102" s="19" t="s">
        <v>13</v>
      </c>
      <c r="D102" s="19" t="s">
        <v>863</v>
      </c>
      <c r="E102" s="19" t="s">
        <v>860</v>
      </c>
      <c r="F102" s="20" t="s">
        <v>153</v>
      </c>
      <c r="G102" s="19">
        <v>70</v>
      </c>
      <c r="H102" s="81">
        <v>790</v>
      </c>
      <c r="I102" s="28">
        <f t="shared" si="4"/>
        <v>55300</v>
      </c>
      <c r="J102" s="81">
        <v>999</v>
      </c>
      <c r="K102" s="28">
        <f t="shared" si="5"/>
        <v>69930</v>
      </c>
      <c r="L102" s="81">
        <v>0</v>
      </c>
      <c r="M102" s="21">
        <f t="shared" si="6"/>
        <v>0</v>
      </c>
      <c r="N102" s="22">
        <f t="shared" si="7"/>
        <v>1789</v>
      </c>
      <c r="O102" s="21">
        <f t="shared" si="7"/>
        <v>125230</v>
      </c>
      <c r="P102" s="49" t="s">
        <v>864</v>
      </c>
      <c r="Q102" s="23" t="s">
        <v>13</v>
      </c>
      <c r="R102" s="23" t="s">
        <v>729</v>
      </c>
      <c r="S102" s="23" t="s">
        <v>13</v>
      </c>
      <c r="T102" s="23" t="s">
        <v>865</v>
      </c>
      <c r="U102" s="23" t="s">
        <v>13</v>
      </c>
      <c r="W102" s="76"/>
      <c r="X102" s="85"/>
      <c r="Y102" s="77"/>
    </row>
    <row r="103" spans="1:25" ht="21" customHeight="1" x14ac:dyDescent="0.2">
      <c r="A103" s="18" t="s">
        <v>60</v>
      </c>
      <c r="B103" s="18" t="s">
        <v>174</v>
      </c>
      <c r="C103" s="19" t="s">
        <v>13</v>
      </c>
      <c r="D103" s="19" t="s">
        <v>853</v>
      </c>
      <c r="E103" s="19" t="s">
        <v>13</v>
      </c>
      <c r="F103" s="20" t="s">
        <v>153</v>
      </c>
      <c r="G103" s="19">
        <v>70</v>
      </c>
      <c r="H103" s="81">
        <v>27436</v>
      </c>
      <c r="I103" s="28">
        <f t="shared" si="4"/>
        <v>1920520</v>
      </c>
      <c r="J103" s="81">
        <v>10120</v>
      </c>
      <c r="K103" s="28">
        <f t="shared" si="5"/>
        <v>708400</v>
      </c>
      <c r="L103" s="81">
        <v>0</v>
      </c>
      <c r="M103" s="21">
        <f t="shared" si="6"/>
        <v>0</v>
      </c>
      <c r="N103" s="22">
        <f t="shared" si="7"/>
        <v>37556</v>
      </c>
      <c r="O103" s="21">
        <f t="shared" si="7"/>
        <v>2628920</v>
      </c>
      <c r="P103" s="49" t="s">
        <v>854</v>
      </c>
      <c r="Q103" s="23" t="s">
        <v>13</v>
      </c>
      <c r="R103" s="23" t="s">
        <v>729</v>
      </c>
      <c r="S103" s="23" t="s">
        <v>13</v>
      </c>
      <c r="T103" s="23" t="s">
        <v>855</v>
      </c>
      <c r="U103" s="23" t="s">
        <v>13</v>
      </c>
      <c r="W103" s="76"/>
      <c r="X103" s="85"/>
      <c r="Y103" s="77"/>
    </row>
    <row r="104" spans="1:25" ht="21" customHeight="1" x14ac:dyDescent="0.2">
      <c r="A104" s="18" t="s">
        <v>60</v>
      </c>
      <c r="B104" s="18" t="s">
        <v>175</v>
      </c>
      <c r="C104" s="19" t="s">
        <v>13</v>
      </c>
      <c r="D104" s="19" t="s">
        <v>866</v>
      </c>
      <c r="E104" s="19" t="s">
        <v>867</v>
      </c>
      <c r="F104" s="20" t="s">
        <v>72</v>
      </c>
      <c r="G104" s="19">
        <v>795</v>
      </c>
      <c r="H104" s="81">
        <v>26624</v>
      </c>
      <c r="I104" s="28">
        <f t="shared" si="4"/>
        <v>21166080</v>
      </c>
      <c r="J104" s="81">
        <v>6631</v>
      </c>
      <c r="K104" s="28">
        <f t="shared" si="5"/>
        <v>5271645</v>
      </c>
      <c r="L104" s="81">
        <v>0</v>
      </c>
      <c r="M104" s="21">
        <f t="shared" si="6"/>
        <v>0</v>
      </c>
      <c r="N104" s="22">
        <f t="shared" si="7"/>
        <v>33255</v>
      </c>
      <c r="O104" s="21">
        <f t="shared" si="7"/>
        <v>26437725</v>
      </c>
      <c r="P104" s="49" t="s">
        <v>868</v>
      </c>
      <c r="Q104" s="23" t="s">
        <v>13</v>
      </c>
      <c r="R104" s="23" t="s">
        <v>729</v>
      </c>
      <c r="S104" s="23" t="s">
        <v>13</v>
      </c>
      <c r="T104" s="23" t="s">
        <v>869</v>
      </c>
      <c r="U104" s="23" t="s">
        <v>13</v>
      </c>
      <c r="W104" s="76"/>
      <c r="X104" s="85"/>
      <c r="Y104" s="77"/>
    </row>
    <row r="105" spans="1:25" ht="21" customHeight="1" x14ac:dyDescent="0.2">
      <c r="A105" s="18" t="s">
        <v>60</v>
      </c>
      <c r="B105" s="18" t="s">
        <v>176</v>
      </c>
      <c r="C105" s="19" t="s">
        <v>13</v>
      </c>
      <c r="D105" s="19" t="s">
        <v>870</v>
      </c>
      <c r="E105" s="19" t="s">
        <v>871</v>
      </c>
      <c r="F105" s="20" t="s">
        <v>623</v>
      </c>
      <c r="G105" s="19">
        <v>1487</v>
      </c>
      <c r="H105" s="81">
        <v>42255</v>
      </c>
      <c r="I105" s="28">
        <f t="shared" si="4"/>
        <v>62833185</v>
      </c>
      <c r="J105" s="81">
        <v>7695</v>
      </c>
      <c r="K105" s="28">
        <f t="shared" si="5"/>
        <v>11442465</v>
      </c>
      <c r="L105" s="81">
        <v>0</v>
      </c>
      <c r="M105" s="21">
        <f t="shared" si="6"/>
        <v>0</v>
      </c>
      <c r="N105" s="22">
        <f t="shared" si="7"/>
        <v>49950</v>
      </c>
      <c r="O105" s="21">
        <f t="shared" si="7"/>
        <v>74275650</v>
      </c>
      <c r="P105" s="49" t="s">
        <v>872</v>
      </c>
      <c r="Q105" s="23" t="s">
        <v>13</v>
      </c>
      <c r="R105" s="23" t="s">
        <v>729</v>
      </c>
      <c r="S105" s="23" t="s">
        <v>13</v>
      </c>
      <c r="T105" s="23" t="s">
        <v>873</v>
      </c>
      <c r="U105" s="23" t="s">
        <v>13</v>
      </c>
      <c r="W105" s="76"/>
      <c r="X105" s="85"/>
      <c r="Y105" s="77"/>
    </row>
    <row r="106" spans="1:25" ht="21" customHeight="1" x14ac:dyDescent="0.2">
      <c r="A106" s="18" t="s">
        <v>60</v>
      </c>
      <c r="B106" s="18" t="s">
        <v>177</v>
      </c>
      <c r="C106" s="19" t="s">
        <v>13</v>
      </c>
      <c r="D106" s="19" t="s">
        <v>870</v>
      </c>
      <c r="E106" s="19" t="s">
        <v>874</v>
      </c>
      <c r="F106" s="20" t="s">
        <v>623</v>
      </c>
      <c r="G106" s="19">
        <v>1615</v>
      </c>
      <c r="H106" s="81">
        <v>63781</v>
      </c>
      <c r="I106" s="28">
        <f t="shared" si="4"/>
        <v>103006315</v>
      </c>
      <c r="J106" s="81">
        <v>7686</v>
      </c>
      <c r="K106" s="28">
        <f t="shared" si="5"/>
        <v>12412890</v>
      </c>
      <c r="L106" s="81">
        <v>0</v>
      </c>
      <c r="M106" s="21">
        <f t="shared" si="6"/>
        <v>0</v>
      </c>
      <c r="N106" s="22">
        <f t="shared" si="7"/>
        <v>71467</v>
      </c>
      <c r="O106" s="21">
        <f t="shared" si="7"/>
        <v>115419205</v>
      </c>
      <c r="P106" s="49" t="s">
        <v>875</v>
      </c>
      <c r="Q106" s="23" t="s">
        <v>13</v>
      </c>
      <c r="R106" s="23" t="s">
        <v>876</v>
      </c>
      <c r="S106" s="23" t="s">
        <v>13</v>
      </c>
      <c r="T106" s="23" t="s">
        <v>877</v>
      </c>
      <c r="U106" s="23" t="s">
        <v>13</v>
      </c>
      <c r="W106" s="76"/>
      <c r="X106" s="85"/>
      <c r="Y106" s="77"/>
    </row>
    <row r="107" spans="1:25" ht="21" customHeight="1" x14ac:dyDescent="0.2">
      <c r="A107" s="18" t="s">
        <v>60</v>
      </c>
      <c r="B107" s="18" t="s">
        <v>178</v>
      </c>
      <c r="C107" s="19" t="s">
        <v>13</v>
      </c>
      <c r="D107" s="19" t="s">
        <v>878</v>
      </c>
      <c r="E107" s="19" t="s">
        <v>879</v>
      </c>
      <c r="F107" s="20" t="s">
        <v>449</v>
      </c>
      <c r="G107" s="19">
        <v>546</v>
      </c>
      <c r="H107" s="81">
        <v>3633</v>
      </c>
      <c r="I107" s="28">
        <f t="shared" si="4"/>
        <v>1983618</v>
      </c>
      <c r="J107" s="81">
        <v>6229</v>
      </c>
      <c r="K107" s="28">
        <f t="shared" si="5"/>
        <v>3401034</v>
      </c>
      <c r="L107" s="81">
        <v>4321</v>
      </c>
      <c r="M107" s="21">
        <f t="shared" si="6"/>
        <v>2359266</v>
      </c>
      <c r="N107" s="22">
        <f t="shared" si="7"/>
        <v>14183</v>
      </c>
      <c r="O107" s="21">
        <f t="shared" si="7"/>
        <v>7743918</v>
      </c>
      <c r="P107" s="49" t="s">
        <v>880</v>
      </c>
      <c r="Q107" s="23" t="s">
        <v>13</v>
      </c>
      <c r="R107" s="23" t="s">
        <v>729</v>
      </c>
      <c r="S107" s="23" t="s">
        <v>13</v>
      </c>
      <c r="T107" s="23" t="s">
        <v>881</v>
      </c>
      <c r="U107" s="23" t="s">
        <v>13</v>
      </c>
      <c r="W107" s="76"/>
      <c r="X107" s="85"/>
      <c r="Y107" s="77"/>
    </row>
    <row r="108" spans="1:25" ht="21" customHeight="1" x14ac:dyDescent="0.2">
      <c r="A108" s="18" t="s">
        <v>60</v>
      </c>
      <c r="B108" s="18" t="s">
        <v>179</v>
      </c>
      <c r="C108" s="19" t="s">
        <v>13</v>
      </c>
      <c r="D108" s="19" t="s">
        <v>882</v>
      </c>
      <c r="E108" s="19" t="s">
        <v>883</v>
      </c>
      <c r="F108" s="20" t="s">
        <v>449</v>
      </c>
      <c r="G108" s="19">
        <v>35</v>
      </c>
      <c r="H108" s="81">
        <v>-400000</v>
      </c>
      <c r="I108" s="28">
        <f t="shared" si="4"/>
        <v>-14000000</v>
      </c>
      <c r="J108" s="81">
        <v>0</v>
      </c>
      <c r="K108" s="28">
        <f t="shared" si="5"/>
        <v>0</v>
      </c>
      <c r="L108" s="81">
        <v>0</v>
      </c>
      <c r="M108" s="21">
        <f t="shared" si="6"/>
        <v>0</v>
      </c>
      <c r="N108" s="22">
        <f t="shared" si="7"/>
        <v>-400000</v>
      </c>
      <c r="O108" s="21">
        <f t="shared" si="7"/>
        <v>-14000000</v>
      </c>
      <c r="P108" s="49" t="s">
        <v>884</v>
      </c>
      <c r="Q108" s="23" t="s">
        <v>90</v>
      </c>
      <c r="R108" s="23" t="s">
        <v>74</v>
      </c>
      <c r="S108" s="23" t="s">
        <v>13</v>
      </c>
      <c r="T108" s="23" t="s">
        <v>885</v>
      </c>
      <c r="U108" s="23" t="s">
        <v>13</v>
      </c>
      <c r="W108" s="76"/>
      <c r="X108" s="85"/>
      <c r="Y108" s="77"/>
    </row>
    <row r="109" spans="1:25" s="30" customFormat="1" ht="21" customHeight="1" x14ac:dyDescent="0.2">
      <c r="A109" s="40" t="s">
        <v>60</v>
      </c>
      <c r="B109" s="40" t="s">
        <v>180</v>
      </c>
      <c r="C109" s="41" t="s">
        <v>496</v>
      </c>
      <c r="D109" s="41" t="s">
        <v>511</v>
      </c>
      <c r="E109" s="41" t="s">
        <v>13</v>
      </c>
      <c r="F109" s="42" t="s">
        <v>13</v>
      </c>
      <c r="G109" s="41"/>
      <c r="H109" s="82"/>
      <c r="I109" s="43">
        <f>SUM(I110:I148)</f>
        <v>444149456</v>
      </c>
      <c r="J109" s="82"/>
      <c r="K109" s="43">
        <f>SUM(K110:K148)</f>
        <v>378421173</v>
      </c>
      <c r="L109" s="82"/>
      <c r="M109" s="43">
        <f>SUM(M110:M148)</f>
        <v>45931661</v>
      </c>
      <c r="N109" s="45"/>
      <c r="O109" s="43">
        <f>SUM(O110:O148)</f>
        <v>868502290</v>
      </c>
      <c r="P109" s="50"/>
      <c r="Q109" s="44" t="s">
        <v>13</v>
      </c>
      <c r="R109" s="44" t="s">
        <v>13</v>
      </c>
      <c r="S109" s="44" t="s">
        <v>13</v>
      </c>
      <c r="T109" s="44" t="s">
        <v>13</v>
      </c>
      <c r="U109" s="44" t="s">
        <v>13</v>
      </c>
      <c r="X109" s="85"/>
    </row>
    <row r="110" spans="1:25" ht="21" customHeight="1" x14ac:dyDescent="0.2">
      <c r="A110" s="18" t="s">
        <v>60</v>
      </c>
      <c r="B110" s="18" t="s">
        <v>181</v>
      </c>
      <c r="C110" s="19" t="s">
        <v>13</v>
      </c>
      <c r="D110" s="19" t="s">
        <v>886</v>
      </c>
      <c r="E110" s="19" t="s">
        <v>887</v>
      </c>
      <c r="F110" s="20" t="s">
        <v>68</v>
      </c>
      <c r="G110" s="19">
        <v>5730</v>
      </c>
      <c r="H110" s="81">
        <v>10828</v>
      </c>
      <c r="I110" s="28">
        <f t="shared" si="4"/>
        <v>62044440</v>
      </c>
      <c r="J110" s="81">
        <v>27013</v>
      </c>
      <c r="K110" s="28">
        <f t="shared" si="5"/>
        <v>154784490</v>
      </c>
      <c r="L110" s="81">
        <v>3087</v>
      </c>
      <c r="M110" s="21">
        <f t="shared" si="6"/>
        <v>17688510</v>
      </c>
      <c r="N110" s="22">
        <f t="shared" si="7"/>
        <v>40928</v>
      </c>
      <c r="O110" s="21">
        <f t="shared" si="7"/>
        <v>234517440</v>
      </c>
      <c r="P110" s="49" t="s">
        <v>888</v>
      </c>
      <c r="Q110" s="23" t="s">
        <v>73</v>
      </c>
      <c r="R110" s="23" t="s">
        <v>74</v>
      </c>
      <c r="S110" s="23" t="s">
        <v>889</v>
      </c>
      <c r="T110" s="23" t="s">
        <v>889</v>
      </c>
      <c r="U110" s="23" t="s">
        <v>13</v>
      </c>
      <c r="W110" s="76"/>
      <c r="X110" s="85"/>
      <c r="Y110" s="77"/>
    </row>
    <row r="111" spans="1:25" ht="21" customHeight="1" x14ac:dyDescent="0.2">
      <c r="A111" s="18" t="s">
        <v>60</v>
      </c>
      <c r="B111" s="18" t="s">
        <v>182</v>
      </c>
      <c r="C111" s="19" t="s">
        <v>13</v>
      </c>
      <c r="D111" s="19" t="s">
        <v>886</v>
      </c>
      <c r="E111" s="19" t="s">
        <v>890</v>
      </c>
      <c r="F111" s="20" t="s">
        <v>68</v>
      </c>
      <c r="G111" s="19">
        <v>2511</v>
      </c>
      <c r="H111" s="81">
        <v>9727</v>
      </c>
      <c r="I111" s="28">
        <f t="shared" si="4"/>
        <v>24424497</v>
      </c>
      <c r="J111" s="81">
        <v>23847</v>
      </c>
      <c r="K111" s="28">
        <f t="shared" si="5"/>
        <v>59879817</v>
      </c>
      <c r="L111" s="81">
        <v>3113</v>
      </c>
      <c r="M111" s="21">
        <f t="shared" si="6"/>
        <v>7816743</v>
      </c>
      <c r="N111" s="22">
        <f t="shared" si="7"/>
        <v>36687</v>
      </c>
      <c r="O111" s="21">
        <f t="shared" si="7"/>
        <v>92121057</v>
      </c>
      <c r="P111" s="49" t="s">
        <v>891</v>
      </c>
      <c r="Q111" s="23" t="s">
        <v>73</v>
      </c>
      <c r="R111" s="23" t="s">
        <v>74</v>
      </c>
      <c r="S111" s="23" t="s">
        <v>892</v>
      </c>
      <c r="T111" s="23" t="s">
        <v>892</v>
      </c>
      <c r="U111" s="23" t="s">
        <v>13</v>
      </c>
      <c r="W111" s="76"/>
      <c r="X111" s="85"/>
      <c r="Y111" s="77"/>
    </row>
    <row r="112" spans="1:25" ht="21" customHeight="1" x14ac:dyDescent="0.2">
      <c r="A112" s="18" t="s">
        <v>60</v>
      </c>
      <c r="B112" s="18" t="s">
        <v>183</v>
      </c>
      <c r="C112" s="19" t="s">
        <v>13</v>
      </c>
      <c r="D112" s="19" t="s">
        <v>886</v>
      </c>
      <c r="E112" s="19" t="s">
        <v>893</v>
      </c>
      <c r="F112" s="20" t="s">
        <v>68</v>
      </c>
      <c r="G112" s="19">
        <v>1917</v>
      </c>
      <c r="H112" s="81">
        <v>11756</v>
      </c>
      <c r="I112" s="28">
        <f t="shared" si="4"/>
        <v>22536252</v>
      </c>
      <c r="J112" s="81">
        <v>28608</v>
      </c>
      <c r="K112" s="28">
        <f t="shared" si="5"/>
        <v>54841536</v>
      </c>
      <c r="L112" s="81">
        <v>3648</v>
      </c>
      <c r="M112" s="21">
        <f t="shared" si="6"/>
        <v>6993216</v>
      </c>
      <c r="N112" s="22">
        <f t="shared" si="7"/>
        <v>44012</v>
      </c>
      <c r="O112" s="21">
        <f t="shared" si="7"/>
        <v>84371004</v>
      </c>
      <c r="P112" s="49" t="s">
        <v>894</v>
      </c>
      <c r="Q112" s="23" t="s">
        <v>73</v>
      </c>
      <c r="R112" s="23" t="s">
        <v>74</v>
      </c>
      <c r="S112" s="23" t="s">
        <v>895</v>
      </c>
      <c r="T112" s="23" t="s">
        <v>895</v>
      </c>
      <c r="U112" s="23" t="s">
        <v>13</v>
      </c>
      <c r="W112" s="76"/>
      <c r="X112" s="85"/>
      <c r="Y112" s="77"/>
    </row>
    <row r="113" spans="1:25" ht="21" customHeight="1" x14ac:dyDescent="0.2">
      <c r="A113" s="18" t="s">
        <v>60</v>
      </c>
      <c r="B113" s="18" t="s">
        <v>184</v>
      </c>
      <c r="C113" s="19" t="s">
        <v>13</v>
      </c>
      <c r="D113" s="19" t="s">
        <v>896</v>
      </c>
      <c r="E113" s="19" t="s">
        <v>897</v>
      </c>
      <c r="F113" s="20" t="s">
        <v>898</v>
      </c>
      <c r="G113" s="19">
        <v>56</v>
      </c>
      <c r="H113" s="81">
        <v>449920</v>
      </c>
      <c r="I113" s="28">
        <f t="shared" si="4"/>
        <v>25195520</v>
      </c>
      <c r="J113" s="81">
        <v>0</v>
      </c>
      <c r="K113" s="28">
        <f t="shared" si="5"/>
        <v>0</v>
      </c>
      <c r="L113" s="81">
        <v>0</v>
      </c>
      <c r="M113" s="21">
        <f t="shared" si="6"/>
        <v>0</v>
      </c>
      <c r="N113" s="22">
        <f t="shared" si="7"/>
        <v>449920</v>
      </c>
      <c r="O113" s="21">
        <f t="shared" si="7"/>
        <v>25195520</v>
      </c>
      <c r="P113" s="49" t="s">
        <v>899</v>
      </c>
      <c r="Q113" s="23" t="s">
        <v>13</v>
      </c>
      <c r="R113" s="23" t="s">
        <v>729</v>
      </c>
      <c r="S113" s="23" t="s">
        <v>13</v>
      </c>
      <c r="T113" s="23" t="s">
        <v>900</v>
      </c>
      <c r="U113" s="23" t="s">
        <v>13</v>
      </c>
      <c r="W113" s="76"/>
      <c r="X113" s="85"/>
      <c r="Y113" s="77"/>
    </row>
    <row r="114" spans="1:25" ht="21" customHeight="1" x14ac:dyDescent="0.2">
      <c r="A114" s="18" t="s">
        <v>60</v>
      </c>
      <c r="B114" s="18" t="s">
        <v>185</v>
      </c>
      <c r="C114" s="19" t="s">
        <v>13</v>
      </c>
      <c r="D114" s="19" t="s">
        <v>896</v>
      </c>
      <c r="E114" s="19" t="s">
        <v>901</v>
      </c>
      <c r="F114" s="20" t="s">
        <v>898</v>
      </c>
      <c r="G114" s="19">
        <v>26</v>
      </c>
      <c r="H114" s="81">
        <v>458097</v>
      </c>
      <c r="I114" s="28">
        <f t="shared" si="4"/>
        <v>11910522</v>
      </c>
      <c r="J114" s="81">
        <v>0</v>
      </c>
      <c r="K114" s="28">
        <f t="shared" si="5"/>
        <v>0</v>
      </c>
      <c r="L114" s="81">
        <v>0</v>
      </c>
      <c r="M114" s="21">
        <f t="shared" si="6"/>
        <v>0</v>
      </c>
      <c r="N114" s="22">
        <f t="shared" si="7"/>
        <v>458097</v>
      </c>
      <c r="O114" s="21">
        <f t="shared" si="7"/>
        <v>11910522</v>
      </c>
      <c r="P114" s="49" t="s">
        <v>902</v>
      </c>
      <c r="Q114" s="23" t="s">
        <v>13</v>
      </c>
      <c r="R114" s="23" t="s">
        <v>729</v>
      </c>
      <c r="S114" s="23" t="s">
        <v>13</v>
      </c>
      <c r="T114" s="23" t="s">
        <v>903</v>
      </c>
      <c r="U114" s="23" t="s">
        <v>13</v>
      </c>
      <c r="W114" s="76"/>
      <c r="X114" s="85"/>
      <c r="Y114" s="77"/>
    </row>
    <row r="115" spans="1:25" ht="21" customHeight="1" x14ac:dyDescent="0.2">
      <c r="A115" s="18" t="s">
        <v>60</v>
      </c>
      <c r="B115" s="18" t="s">
        <v>186</v>
      </c>
      <c r="C115" s="19" t="s">
        <v>13</v>
      </c>
      <c r="D115" s="19" t="s">
        <v>896</v>
      </c>
      <c r="E115" s="19" t="s">
        <v>904</v>
      </c>
      <c r="F115" s="20" t="s">
        <v>898</v>
      </c>
      <c r="G115" s="19">
        <v>4</v>
      </c>
      <c r="H115" s="81">
        <v>474447</v>
      </c>
      <c r="I115" s="28">
        <f t="shared" si="4"/>
        <v>1897788</v>
      </c>
      <c r="J115" s="81">
        <v>0</v>
      </c>
      <c r="K115" s="28">
        <f t="shared" si="5"/>
        <v>0</v>
      </c>
      <c r="L115" s="81">
        <v>0</v>
      </c>
      <c r="M115" s="21">
        <f t="shared" si="6"/>
        <v>0</v>
      </c>
      <c r="N115" s="22">
        <f t="shared" si="7"/>
        <v>474447</v>
      </c>
      <c r="O115" s="21">
        <f t="shared" si="7"/>
        <v>1897788</v>
      </c>
      <c r="P115" s="49" t="s">
        <v>905</v>
      </c>
      <c r="Q115" s="23" t="s">
        <v>13</v>
      </c>
      <c r="R115" s="23" t="s">
        <v>729</v>
      </c>
      <c r="S115" s="23" t="s">
        <v>13</v>
      </c>
      <c r="T115" s="23" t="s">
        <v>906</v>
      </c>
      <c r="U115" s="23" t="s">
        <v>13</v>
      </c>
      <c r="W115" s="76"/>
      <c r="X115" s="85"/>
      <c r="Y115" s="77"/>
    </row>
    <row r="116" spans="1:25" ht="21" customHeight="1" x14ac:dyDescent="0.2">
      <c r="A116" s="18" t="s">
        <v>60</v>
      </c>
      <c r="B116" s="18" t="s">
        <v>187</v>
      </c>
      <c r="C116" s="19" t="s">
        <v>13</v>
      </c>
      <c r="D116" s="19" t="s">
        <v>896</v>
      </c>
      <c r="E116" s="19" t="s">
        <v>907</v>
      </c>
      <c r="F116" s="20" t="s">
        <v>898</v>
      </c>
      <c r="G116" s="19">
        <v>9</v>
      </c>
      <c r="H116" s="81">
        <v>490804</v>
      </c>
      <c r="I116" s="28">
        <f t="shared" si="4"/>
        <v>4417236</v>
      </c>
      <c r="J116" s="81">
        <v>0</v>
      </c>
      <c r="K116" s="28">
        <f t="shared" si="5"/>
        <v>0</v>
      </c>
      <c r="L116" s="81">
        <v>0</v>
      </c>
      <c r="M116" s="21">
        <f t="shared" si="6"/>
        <v>0</v>
      </c>
      <c r="N116" s="22">
        <f t="shared" si="7"/>
        <v>490804</v>
      </c>
      <c r="O116" s="21">
        <f t="shared" si="7"/>
        <v>4417236</v>
      </c>
      <c r="P116" s="49" t="s">
        <v>908</v>
      </c>
      <c r="Q116" s="23" t="s">
        <v>13</v>
      </c>
      <c r="R116" s="23" t="s">
        <v>729</v>
      </c>
      <c r="S116" s="23" t="s">
        <v>13</v>
      </c>
      <c r="T116" s="23" t="s">
        <v>909</v>
      </c>
      <c r="U116" s="23" t="s">
        <v>13</v>
      </c>
      <c r="W116" s="76"/>
      <c r="X116" s="85"/>
      <c r="Y116" s="77"/>
    </row>
    <row r="117" spans="1:25" ht="21" customHeight="1" x14ac:dyDescent="0.2">
      <c r="A117" s="18" t="s">
        <v>60</v>
      </c>
      <c r="B117" s="18" t="s">
        <v>188</v>
      </c>
      <c r="C117" s="19" t="s">
        <v>13</v>
      </c>
      <c r="D117" s="19" t="s">
        <v>896</v>
      </c>
      <c r="E117" s="19" t="s">
        <v>910</v>
      </c>
      <c r="F117" s="20" t="s">
        <v>898</v>
      </c>
      <c r="G117" s="19">
        <v>68</v>
      </c>
      <c r="H117" s="81">
        <v>523513</v>
      </c>
      <c r="I117" s="28">
        <f t="shared" si="4"/>
        <v>35598884</v>
      </c>
      <c r="J117" s="81">
        <v>0</v>
      </c>
      <c r="K117" s="28">
        <f t="shared" si="5"/>
        <v>0</v>
      </c>
      <c r="L117" s="81">
        <v>0</v>
      </c>
      <c r="M117" s="21">
        <f t="shared" si="6"/>
        <v>0</v>
      </c>
      <c r="N117" s="22">
        <f t="shared" si="7"/>
        <v>523513</v>
      </c>
      <c r="O117" s="21">
        <f t="shared" si="7"/>
        <v>35598884</v>
      </c>
      <c r="P117" s="49" t="s">
        <v>911</v>
      </c>
      <c r="Q117" s="23" t="s">
        <v>13</v>
      </c>
      <c r="R117" s="23" t="s">
        <v>876</v>
      </c>
      <c r="S117" s="23" t="s">
        <v>13</v>
      </c>
      <c r="T117" s="23" t="s">
        <v>912</v>
      </c>
      <c r="U117" s="23" t="s">
        <v>13</v>
      </c>
      <c r="W117" s="76"/>
      <c r="X117" s="85"/>
      <c r="Y117" s="77"/>
    </row>
    <row r="118" spans="1:25" ht="21" customHeight="1" x14ac:dyDescent="0.2">
      <c r="A118" s="18" t="s">
        <v>60</v>
      </c>
      <c r="B118" s="18" t="s">
        <v>189</v>
      </c>
      <c r="C118" s="19" t="s">
        <v>13</v>
      </c>
      <c r="D118" s="19" t="s">
        <v>896</v>
      </c>
      <c r="E118" s="19" t="s">
        <v>913</v>
      </c>
      <c r="F118" s="20" t="s">
        <v>898</v>
      </c>
      <c r="G118" s="19">
        <v>68</v>
      </c>
      <c r="H118" s="81">
        <v>572575</v>
      </c>
      <c r="I118" s="28">
        <f t="shared" si="4"/>
        <v>38935100</v>
      </c>
      <c r="J118" s="81">
        <v>0</v>
      </c>
      <c r="K118" s="28">
        <f t="shared" si="5"/>
        <v>0</v>
      </c>
      <c r="L118" s="81">
        <v>0</v>
      </c>
      <c r="M118" s="21">
        <f t="shared" si="6"/>
        <v>0</v>
      </c>
      <c r="N118" s="22">
        <f t="shared" si="7"/>
        <v>572575</v>
      </c>
      <c r="O118" s="21">
        <f t="shared" si="7"/>
        <v>38935100</v>
      </c>
      <c r="P118" s="49" t="s">
        <v>914</v>
      </c>
      <c r="Q118" s="23" t="s">
        <v>13</v>
      </c>
      <c r="R118" s="23" t="s">
        <v>876</v>
      </c>
      <c r="S118" s="23" t="s">
        <v>13</v>
      </c>
      <c r="T118" s="23" t="s">
        <v>915</v>
      </c>
      <c r="U118" s="23" t="s">
        <v>13</v>
      </c>
      <c r="W118" s="76"/>
      <c r="X118" s="85"/>
      <c r="Y118" s="77"/>
    </row>
    <row r="119" spans="1:25" ht="21" customHeight="1" x14ac:dyDescent="0.2">
      <c r="A119" s="18" t="s">
        <v>60</v>
      </c>
      <c r="B119" s="18" t="s">
        <v>190</v>
      </c>
      <c r="C119" s="19" t="s">
        <v>13</v>
      </c>
      <c r="D119" s="19" t="s">
        <v>896</v>
      </c>
      <c r="E119" s="19" t="s">
        <v>916</v>
      </c>
      <c r="F119" s="20" t="s">
        <v>898</v>
      </c>
      <c r="G119" s="19">
        <v>21</v>
      </c>
      <c r="H119" s="81">
        <v>605283</v>
      </c>
      <c r="I119" s="28">
        <f t="shared" si="4"/>
        <v>12710943</v>
      </c>
      <c r="J119" s="81">
        <v>0</v>
      </c>
      <c r="K119" s="28">
        <f t="shared" si="5"/>
        <v>0</v>
      </c>
      <c r="L119" s="81">
        <v>0</v>
      </c>
      <c r="M119" s="21">
        <f t="shared" si="6"/>
        <v>0</v>
      </c>
      <c r="N119" s="22">
        <f t="shared" si="7"/>
        <v>605283</v>
      </c>
      <c r="O119" s="21">
        <f t="shared" si="7"/>
        <v>12710943</v>
      </c>
      <c r="P119" s="49" t="s">
        <v>917</v>
      </c>
      <c r="Q119" s="23" t="s">
        <v>13</v>
      </c>
      <c r="R119" s="23" t="s">
        <v>876</v>
      </c>
      <c r="S119" s="23" t="s">
        <v>13</v>
      </c>
      <c r="T119" s="23" t="s">
        <v>918</v>
      </c>
      <c r="U119" s="23" t="s">
        <v>13</v>
      </c>
      <c r="W119" s="76"/>
      <c r="X119" s="85"/>
      <c r="Y119" s="77"/>
    </row>
    <row r="120" spans="1:25" ht="21" customHeight="1" x14ac:dyDescent="0.2">
      <c r="A120" s="18" t="s">
        <v>60</v>
      </c>
      <c r="B120" s="18" t="s">
        <v>191</v>
      </c>
      <c r="C120" s="19" t="s">
        <v>13</v>
      </c>
      <c r="D120" s="19" t="s">
        <v>896</v>
      </c>
      <c r="E120" s="19" t="s">
        <v>919</v>
      </c>
      <c r="F120" s="20" t="s">
        <v>898</v>
      </c>
      <c r="G120" s="19">
        <v>62</v>
      </c>
      <c r="H120" s="81">
        <v>621637</v>
      </c>
      <c r="I120" s="28">
        <f t="shared" si="4"/>
        <v>38541494</v>
      </c>
      <c r="J120" s="81">
        <v>0</v>
      </c>
      <c r="K120" s="28">
        <f t="shared" si="5"/>
        <v>0</v>
      </c>
      <c r="L120" s="81">
        <v>0</v>
      </c>
      <c r="M120" s="21">
        <f t="shared" si="6"/>
        <v>0</v>
      </c>
      <c r="N120" s="22">
        <f t="shared" si="7"/>
        <v>621637</v>
      </c>
      <c r="O120" s="21">
        <f t="shared" si="7"/>
        <v>38541494</v>
      </c>
      <c r="P120" s="49" t="s">
        <v>920</v>
      </c>
      <c r="Q120" s="23" t="s">
        <v>13</v>
      </c>
      <c r="R120" s="23" t="s">
        <v>876</v>
      </c>
      <c r="S120" s="23" t="s">
        <v>13</v>
      </c>
      <c r="T120" s="23" t="s">
        <v>921</v>
      </c>
      <c r="U120" s="23" t="s">
        <v>13</v>
      </c>
      <c r="W120" s="76"/>
      <c r="X120" s="85"/>
      <c r="Y120" s="77"/>
    </row>
    <row r="121" spans="1:25" ht="21" customHeight="1" x14ac:dyDescent="0.2">
      <c r="A121" s="18" t="s">
        <v>60</v>
      </c>
      <c r="B121" s="18" t="s">
        <v>192</v>
      </c>
      <c r="C121" s="19" t="s">
        <v>13</v>
      </c>
      <c r="D121" s="19" t="s">
        <v>896</v>
      </c>
      <c r="E121" s="19" t="s">
        <v>922</v>
      </c>
      <c r="F121" s="20" t="s">
        <v>898</v>
      </c>
      <c r="G121" s="19">
        <v>50</v>
      </c>
      <c r="H121" s="81">
        <v>654345</v>
      </c>
      <c r="I121" s="28">
        <f t="shared" si="4"/>
        <v>32717250</v>
      </c>
      <c r="J121" s="81">
        <v>0</v>
      </c>
      <c r="K121" s="28">
        <f t="shared" si="5"/>
        <v>0</v>
      </c>
      <c r="L121" s="81">
        <v>0</v>
      </c>
      <c r="M121" s="21">
        <f t="shared" si="6"/>
        <v>0</v>
      </c>
      <c r="N121" s="22">
        <f t="shared" si="7"/>
        <v>654345</v>
      </c>
      <c r="O121" s="21">
        <f t="shared" si="7"/>
        <v>32717250</v>
      </c>
      <c r="P121" s="49" t="s">
        <v>923</v>
      </c>
      <c r="Q121" s="23" t="s">
        <v>13</v>
      </c>
      <c r="R121" s="23" t="s">
        <v>876</v>
      </c>
      <c r="S121" s="23" t="s">
        <v>13</v>
      </c>
      <c r="T121" s="23" t="s">
        <v>924</v>
      </c>
      <c r="U121" s="23" t="s">
        <v>13</v>
      </c>
      <c r="W121" s="76"/>
      <c r="X121" s="85"/>
      <c r="Y121" s="77"/>
    </row>
    <row r="122" spans="1:25" ht="21" customHeight="1" x14ac:dyDescent="0.2">
      <c r="A122" s="18" t="s">
        <v>60</v>
      </c>
      <c r="B122" s="18" t="s">
        <v>193</v>
      </c>
      <c r="C122" s="19" t="s">
        <v>13</v>
      </c>
      <c r="D122" s="19" t="s">
        <v>896</v>
      </c>
      <c r="E122" s="19" t="s">
        <v>925</v>
      </c>
      <c r="F122" s="20" t="s">
        <v>898</v>
      </c>
      <c r="G122" s="19">
        <v>32</v>
      </c>
      <c r="H122" s="81">
        <v>670699</v>
      </c>
      <c r="I122" s="28">
        <f t="shared" si="4"/>
        <v>21462368</v>
      </c>
      <c r="J122" s="81">
        <v>0</v>
      </c>
      <c r="K122" s="28">
        <f t="shared" si="5"/>
        <v>0</v>
      </c>
      <c r="L122" s="81">
        <v>0</v>
      </c>
      <c r="M122" s="21">
        <f t="shared" si="6"/>
        <v>0</v>
      </c>
      <c r="N122" s="22">
        <f t="shared" si="7"/>
        <v>670699</v>
      </c>
      <c r="O122" s="21">
        <f t="shared" si="7"/>
        <v>21462368</v>
      </c>
      <c r="P122" s="49" t="s">
        <v>926</v>
      </c>
      <c r="Q122" s="23" t="s">
        <v>13</v>
      </c>
      <c r="R122" s="23" t="s">
        <v>876</v>
      </c>
      <c r="S122" s="23" t="s">
        <v>13</v>
      </c>
      <c r="T122" s="23" t="s">
        <v>927</v>
      </c>
      <c r="U122" s="23" t="s">
        <v>13</v>
      </c>
      <c r="W122" s="76"/>
      <c r="X122" s="85"/>
      <c r="Y122" s="77"/>
    </row>
    <row r="123" spans="1:25" ht="21" customHeight="1" x14ac:dyDescent="0.2">
      <c r="A123" s="18" t="s">
        <v>60</v>
      </c>
      <c r="B123" s="18" t="s">
        <v>194</v>
      </c>
      <c r="C123" s="19" t="s">
        <v>13</v>
      </c>
      <c r="D123" s="19" t="s">
        <v>896</v>
      </c>
      <c r="E123" s="19" t="s">
        <v>928</v>
      </c>
      <c r="F123" s="20" t="s">
        <v>898</v>
      </c>
      <c r="G123" s="19">
        <v>32</v>
      </c>
      <c r="H123" s="81">
        <v>687053</v>
      </c>
      <c r="I123" s="28">
        <f t="shared" si="4"/>
        <v>21985696</v>
      </c>
      <c r="J123" s="81">
        <v>0</v>
      </c>
      <c r="K123" s="28">
        <f t="shared" si="5"/>
        <v>0</v>
      </c>
      <c r="L123" s="81">
        <v>0</v>
      </c>
      <c r="M123" s="21">
        <f t="shared" si="6"/>
        <v>0</v>
      </c>
      <c r="N123" s="22">
        <f t="shared" si="7"/>
        <v>687053</v>
      </c>
      <c r="O123" s="21">
        <f t="shared" si="7"/>
        <v>21985696</v>
      </c>
      <c r="P123" s="49" t="s">
        <v>929</v>
      </c>
      <c r="Q123" s="23" t="s">
        <v>13</v>
      </c>
      <c r="R123" s="23" t="s">
        <v>876</v>
      </c>
      <c r="S123" s="23" t="s">
        <v>13</v>
      </c>
      <c r="T123" s="23" t="s">
        <v>930</v>
      </c>
      <c r="U123" s="23" t="s">
        <v>13</v>
      </c>
      <c r="W123" s="76"/>
      <c r="X123" s="85"/>
      <c r="Y123" s="77"/>
    </row>
    <row r="124" spans="1:25" ht="21" customHeight="1" x14ac:dyDescent="0.2">
      <c r="A124" s="18" t="s">
        <v>60</v>
      </c>
      <c r="B124" s="18" t="s">
        <v>195</v>
      </c>
      <c r="C124" s="19" t="s">
        <v>13</v>
      </c>
      <c r="D124" s="19" t="s">
        <v>896</v>
      </c>
      <c r="E124" s="19" t="s">
        <v>931</v>
      </c>
      <c r="F124" s="20" t="s">
        <v>898</v>
      </c>
      <c r="G124" s="19">
        <v>24</v>
      </c>
      <c r="H124" s="81">
        <v>719761</v>
      </c>
      <c r="I124" s="28">
        <f t="shared" si="4"/>
        <v>17274264</v>
      </c>
      <c r="J124" s="81">
        <v>0</v>
      </c>
      <c r="K124" s="28">
        <f t="shared" si="5"/>
        <v>0</v>
      </c>
      <c r="L124" s="81">
        <v>0</v>
      </c>
      <c r="M124" s="21">
        <f t="shared" si="6"/>
        <v>0</v>
      </c>
      <c r="N124" s="22">
        <f t="shared" si="7"/>
        <v>719761</v>
      </c>
      <c r="O124" s="21">
        <f t="shared" si="7"/>
        <v>17274264</v>
      </c>
      <c r="P124" s="49" t="s">
        <v>932</v>
      </c>
      <c r="Q124" s="23" t="s">
        <v>13</v>
      </c>
      <c r="R124" s="23" t="s">
        <v>876</v>
      </c>
      <c r="S124" s="23" t="s">
        <v>13</v>
      </c>
      <c r="T124" s="23" t="s">
        <v>933</v>
      </c>
      <c r="U124" s="23" t="s">
        <v>13</v>
      </c>
      <c r="W124" s="76"/>
      <c r="X124" s="85"/>
      <c r="Y124" s="77"/>
    </row>
    <row r="125" spans="1:25" ht="21" customHeight="1" x14ac:dyDescent="0.2">
      <c r="A125" s="18" t="s">
        <v>60</v>
      </c>
      <c r="B125" s="18" t="s">
        <v>196</v>
      </c>
      <c r="C125" s="19" t="s">
        <v>13</v>
      </c>
      <c r="D125" s="19" t="s">
        <v>896</v>
      </c>
      <c r="E125" s="19" t="s">
        <v>934</v>
      </c>
      <c r="F125" s="20" t="s">
        <v>898</v>
      </c>
      <c r="G125" s="19">
        <v>33</v>
      </c>
      <c r="H125" s="81">
        <v>752469</v>
      </c>
      <c r="I125" s="28">
        <f t="shared" si="4"/>
        <v>24831477</v>
      </c>
      <c r="J125" s="81">
        <v>0</v>
      </c>
      <c r="K125" s="28">
        <f t="shared" si="5"/>
        <v>0</v>
      </c>
      <c r="L125" s="81">
        <v>0</v>
      </c>
      <c r="M125" s="21">
        <f t="shared" si="6"/>
        <v>0</v>
      </c>
      <c r="N125" s="22">
        <f t="shared" si="7"/>
        <v>752469</v>
      </c>
      <c r="O125" s="21">
        <f t="shared" si="7"/>
        <v>24831477</v>
      </c>
      <c r="P125" s="49" t="s">
        <v>935</v>
      </c>
      <c r="Q125" s="23" t="s">
        <v>13</v>
      </c>
      <c r="R125" s="23" t="s">
        <v>876</v>
      </c>
      <c r="S125" s="23" t="s">
        <v>13</v>
      </c>
      <c r="T125" s="23" t="s">
        <v>936</v>
      </c>
      <c r="U125" s="23" t="s">
        <v>13</v>
      </c>
      <c r="W125" s="76"/>
      <c r="X125" s="85"/>
      <c r="Y125" s="77"/>
    </row>
    <row r="126" spans="1:25" ht="21" customHeight="1" x14ac:dyDescent="0.2">
      <c r="A126" s="18" t="s">
        <v>60</v>
      </c>
      <c r="B126" s="18" t="s">
        <v>197</v>
      </c>
      <c r="C126" s="19" t="s">
        <v>13</v>
      </c>
      <c r="D126" s="19" t="s">
        <v>896</v>
      </c>
      <c r="E126" s="19" t="s">
        <v>937</v>
      </c>
      <c r="F126" s="20" t="s">
        <v>898</v>
      </c>
      <c r="G126" s="19">
        <v>4</v>
      </c>
      <c r="H126" s="81">
        <v>768815</v>
      </c>
      <c r="I126" s="28">
        <f t="shared" si="4"/>
        <v>3075260</v>
      </c>
      <c r="J126" s="81">
        <v>0</v>
      </c>
      <c r="K126" s="28">
        <f t="shared" si="5"/>
        <v>0</v>
      </c>
      <c r="L126" s="81">
        <v>0</v>
      </c>
      <c r="M126" s="21">
        <f t="shared" si="6"/>
        <v>0</v>
      </c>
      <c r="N126" s="22">
        <f t="shared" si="7"/>
        <v>768815</v>
      </c>
      <c r="O126" s="21">
        <f t="shared" si="7"/>
        <v>3075260</v>
      </c>
      <c r="P126" s="49" t="s">
        <v>938</v>
      </c>
      <c r="Q126" s="23" t="s">
        <v>13</v>
      </c>
      <c r="R126" s="23" t="s">
        <v>876</v>
      </c>
      <c r="S126" s="23" t="s">
        <v>13</v>
      </c>
      <c r="T126" s="23" t="s">
        <v>939</v>
      </c>
      <c r="U126" s="23" t="s">
        <v>13</v>
      </c>
      <c r="W126" s="76"/>
      <c r="X126" s="85"/>
      <c r="Y126" s="77"/>
    </row>
    <row r="127" spans="1:25" ht="21" customHeight="1" x14ac:dyDescent="0.2">
      <c r="A127" s="18" t="s">
        <v>60</v>
      </c>
      <c r="B127" s="18" t="s">
        <v>198</v>
      </c>
      <c r="C127" s="19" t="s">
        <v>13</v>
      </c>
      <c r="D127" s="19" t="s">
        <v>896</v>
      </c>
      <c r="E127" s="19" t="s">
        <v>940</v>
      </c>
      <c r="F127" s="20" t="s">
        <v>898</v>
      </c>
      <c r="G127" s="19">
        <v>18</v>
      </c>
      <c r="H127" s="81">
        <v>801531</v>
      </c>
      <c r="I127" s="28">
        <f t="shared" si="4"/>
        <v>14427558</v>
      </c>
      <c r="J127" s="81">
        <v>0</v>
      </c>
      <c r="K127" s="28">
        <f t="shared" si="5"/>
        <v>0</v>
      </c>
      <c r="L127" s="81">
        <v>0</v>
      </c>
      <c r="M127" s="21">
        <f t="shared" si="6"/>
        <v>0</v>
      </c>
      <c r="N127" s="22">
        <f t="shared" si="7"/>
        <v>801531</v>
      </c>
      <c r="O127" s="21">
        <f t="shared" si="7"/>
        <v>14427558</v>
      </c>
      <c r="P127" s="49" t="s">
        <v>941</v>
      </c>
      <c r="Q127" s="23" t="s">
        <v>13</v>
      </c>
      <c r="R127" s="23" t="s">
        <v>876</v>
      </c>
      <c r="S127" s="23" t="s">
        <v>13</v>
      </c>
      <c r="T127" s="23" t="s">
        <v>942</v>
      </c>
      <c r="U127" s="23" t="s">
        <v>13</v>
      </c>
      <c r="W127" s="76"/>
      <c r="X127" s="85"/>
      <c r="Y127" s="77"/>
    </row>
    <row r="128" spans="1:25" ht="21" customHeight="1" x14ac:dyDescent="0.2">
      <c r="A128" s="18" t="s">
        <v>60</v>
      </c>
      <c r="B128" s="18" t="s">
        <v>199</v>
      </c>
      <c r="C128" s="19" t="s">
        <v>13</v>
      </c>
      <c r="D128" s="19" t="s">
        <v>896</v>
      </c>
      <c r="E128" s="19" t="s">
        <v>943</v>
      </c>
      <c r="F128" s="20" t="s">
        <v>898</v>
      </c>
      <c r="G128" s="19">
        <v>12</v>
      </c>
      <c r="H128" s="81">
        <v>850593</v>
      </c>
      <c r="I128" s="28">
        <f t="shared" si="4"/>
        <v>10207116</v>
      </c>
      <c r="J128" s="81">
        <v>0</v>
      </c>
      <c r="K128" s="28">
        <f t="shared" si="5"/>
        <v>0</v>
      </c>
      <c r="L128" s="81">
        <v>0</v>
      </c>
      <c r="M128" s="21">
        <f t="shared" si="6"/>
        <v>0</v>
      </c>
      <c r="N128" s="22">
        <f t="shared" si="7"/>
        <v>850593</v>
      </c>
      <c r="O128" s="21">
        <f t="shared" si="7"/>
        <v>10207116</v>
      </c>
      <c r="P128" s="49" t="s">
        <v>944</v>
      </c>
      <c r="Q128" s="23" t="s">
        <v>13</v>
      </c>
      <c r="R128" s="23" t="s">
        <v>876</v>
      </c>
      <c r="S128" s="23" t="s">
        <v>13</v>
      </c>
      <c r="T128" s="23" t="s">
        <v>945</v>
      </c>
      <c r="U128" s="23" t="s">
        <v>13</v>
      </c>
      <c r="W128" s="76"/>
      <c r="X128" s="85"/>
      <c r="Y128" s="77"/>
    </row>
    <row r="129" spans="1:25" ht="21" customHeight="1" x14ac:dyDescent="0.2">
      <c r="A129" s="18" t="s">
        <v>60</v>
      </c>
      <c r="B129" s="18" t="s">
        <v>200</v>
      </c>
      <c r="C129" s="19" t="s">
        <v>13</v>
      </c>
      <c r="D129" s="19" t="s">
        <v>896</v>
      </c>
      <c r="E129" s="19" t="s">
        <v>946</v>
      </c>
      <c r="F129" s="20" t="s">
        <v>898</v>
      </c>
      <c r="G129" s="19">
        <v>11</v>
      </c>
      <c r="H129" s="81">
        <v>899655</v>
      </c>
      <c r="I129" s="28">
        <f t="shared" si="4"/>
        <v>9896205</v>
      </c>
      <c r="J129" s="81">
        <v>0</v>
      </c>
      <c r="K129" s="28">
        <f t="shared" si="5"/>
        <v>0</v>
      </c>
      <c r="L129" s="81">
        <v>0</v>
      </c>
      <c r="M129" s="21">
        <f t="shared" si="6"/>
        <v>0</v>
      </c>
      <c r="N129" s="22">
        <f t="shared" si="7"/>
        <v>899655</v>
      </c>
      <c r="O129" s="21">
        <f t="shared" si="7"/>
        <v>9896205</v>
      </c>
      <c r="P129" s="49" t="s">
        <v>947</v>
      </c>
      <c r="Q129" s="23" t="s">
        <v>13</v>
      </c>
      <c r="R129" s="23" t="s">
        <v>876</v>
      </c>
      <c r="S129" s="23" t="s">
        <v>13</v>
      </c>
      <c r="T129" s="23" t="s">
        <v>948</v>
      </c>
      <c r="U129" s="23" t="s">
        <v>13</v>
      </c>
      <c r="W129" s="76"/>
      <c r="X129" s="85"/>
      <c r="Y129" s="77"/>
    </row>
    <row r="130" spans="1:25" ht="21" customHeight="1" x14ac:dyDescent="0.2">
      <c r="A130" s="18" t="s">
        <v>60</v>
      </c>
      <c r="B130" s="18" t="s">
        <v>201</v>
      </c>
      <c r="C130" s="19" t="s">
        <v>13</v>
      </c>
      <c r="D130" s="19" t="s">
        <v>949</v>
      </c>
      <c r="E130" s="19" t="s">
        <v>950</v>
      </c>
      <c r="F130" s="20" t="s">
        <v>898</v>
      </c>
      <c r="G130" s="19">
        <v>56</v>
      </c>
      <c r="H130" s="81">
        <v>0</v>
      </c>
      <c r="I130" s="28">
        <f t="shared" si="4"/>
        <v>0</v>
      </c>
      <c r="J130" s="81">
        <v>10111</v>
      </c>
      <c r="K130" s="28">
        <f t="shared" si="5"/>
        <v>566216</v>
      </c>
      <c r="L130" s="81">
        <v>0</v>
      </c>
      <c r="M130" s="21">
        <f t="shared" si="6"/>
        <v>0</v>
      </c>
      <c r="N130" s="22">
        <f t="shared" si="7"/>
        <v>10111</v>
      </c>
      <c r="O130" s="21">
        <f t="shared" si="7"/>
        <v>566216</v>
      </c>
      <c r="P130" s="49" t="s">
        <v>951</v>
      </c>
      <c r="Q130" s="23" t="s">
        <v>13</v>
      </c>
      <c r="R130" s="23" t="s">
        <v>876</v>
      </c>
      <c r="S130" s="23" t="s">
        <v>13</v>
      </c>
      <c r="T130" s="23" t="s">
        <v>952</v>
      </c>
      <c r="U130" s="23" t="s">
        <v>13</v>
      </c>
      <c r="W130" s="76"/>
      <c r="X130" s="85"/>
      <c r="Y130" s="77"/>
    </row>
    <row r="131" spans="1:25" ht="21" customHeight="1" x14ac:dyDescent="0.2">
      <c r="A131" s="18" t="s">
        <v>60</v>
      </c>
      <c r="B131" s="18" t="s">
        <v>202</v>
      </c>
      <c r="C131" s="19" t="s">
        <v>13</v>
      </c>
      <c r="D131" s="19" t="s">
        <v>949</v>
      </c>
      <c r="E131" s="19" t="s">
        <v>953</v>
      </c>
      <c r="F131" s="20" t="s">
        <v>898</v>
      </c>
      <c r="G131" s="19">
        <v>26</v>
      </c>
      <c r="H131" s="81">
        <v>0</v>
      </c>
      <c r="I131" s="28">
        <f t="shared" si="4"/>
        <v>0</v>
      </c>
      <c r="J131" s="81">
        <v>10617</v>
      </c>
      <c r="K131" s="28">
        <f t="shared" si="5"/>
        <v>276042</v>
      </c>
      <c r="L131" s="81">
        <v>0</v>
      </c>
      <c r="M131" s="21">
        <f t="shared" si="6"/>
        <v>0</v>
      </c>
      <c r="N131" s="22">
        <f t="shared" si="7"/>
        <v>10617</v>
      </c>
      <c r="O131" s="21">
        <f t="shared" si="7"/>
        <v>276042</v>
      </c>
      <c r="P131" s="49" t="s">
        <v>954</v>
      </c>
      <c r="Q131" s="23" t="s">
        <v>13</v>
      </c>
      <c r="R131" s="23" t="s">
        <v>876</v>
      </c>
      <c r="S131" s="23" t="s">
        <v>13</v>
      </c>
      <c r="T131" s="23" t="s">
        <v>955</v>
      </c>
      <c r="U131" s="23" t="s">
        <v>13</v>
      </c>
      <c r="W131" s="76"/>
      <c r="X131" s="85"/>
      <c r="Y131" s="77"/>
    </row>
    <row r="132" spans="1:25" ht="21" customHeight="1" x14ac:dyDescent="0.2">
      <c r="A132" s="18" t="s">
        <v>60</v>
      </c>
      <c r="B132" s="18" t="s">
        <v>203</v>
      </c>
      <c r="C132" s="19" t="s">
        <v>13</v>
      </c>
      <c r="D132" s="19" t="s">
        <v>949</v>
      </c>
      <c r="E132" s="19" t="s">
        <v>956</v>
      </c>
      <c r="F132" s="20" t="s">
        <v>898</v>
      </c>
      <c r="G132" s="19">
        <v>4</v>
      </c>
      <c r="H132" s="81">
        <v>0</v>
      </c>
      <c r="I132" s="28">
        <f t="shared" si="4"/>
        <v>0</v>
      </c>
      <c r="J132" s="81">
        <v>11628</v>
      </c>
      <c r="K132" s="28">
        <f t="shared" si="5"/>
        <v>46512</v>
      </c>
      <c r="L132" s="81">
        <v>0</v>
      </c>
      <c r="M132" s="21">
        <f t="shared" si="6"/>
        <v>0</v>
      </c>
      <c r="N132" s="22">
        <f t="shared" si="7"/>
        <v>11628</v>
      </c>
      <c r="O132" s="21">
        <f t="shared" si="7"/>
        <v>46512</v>
      </c>
      <c r="P132" s="49" t="s">
        <v>957</v>
      </c>
      <c r="Q132" s="23" t="s">
        <v>13</v>
      </c>
      <c r="R132" s="23" t="s">
        <v>876</v>
      </c>
      <c r="S132" s="23" t="s">
        <v>13</v>
      </c>
      <c r="T132" s="23" t="s">
        <v>958</v>
      </c>
      <c r="U132" s="23" t="s">
        <v>13</v>
      </c>
      <c r="W132" s="76"/>
      <c r="X132" s="85"/>
      <c r="Y132" s="77"/>
    </row>
    <row r="133" spans="1:25" ht="21" customHeight="1" x14ac:dyDescent="0.2">
      <c r="A133" s="18" t="s">
        <v>60</v>
      </c>
      <c r="B133" s="18" t="s">
        <v>204</v>
      </c>
      <c r="C133" s="19" t="s">
        <v>13</v>
      </c>
      <c r="D133" s="19" t="s">
        <v>949</v>
      </c>
      <c r="E133" s="19" t="s">
        <v>959</v>
      </c>
      <c r="F133" s="20" t="s">
        <v>898</v>
      </c>
      <c r="G133" s="19">
        <v>9</v>
      </c>
      <c r="H133" s="81">
        <v>0</v>
      </c>
      <c r="I133" s="28">
        <f t="shared" si="4"/>
        <v>0</v>
      </c>
      <c r="J133" s="81">
        <v>12639</v>
      </c>
      <c r="K133" s="28">
        <f t="shared" si="5"/>
        <v>113751</v>
      </c>
      <c r="L133" s="81">
        <v>0</v>
      </c>
      <c r="M133" s="21">
        <f t="shared" si="6"/>
        <v>0</v>
      </c>
      <c r="N133" s="22">
        <f t="shared" si="7"/>
        <v>12639</v>
      </c>
      <c r="O133" s="21">
        <f t="shared" si="7"/>
        <v>113751</v>
      </c>
      <c r="P133" s="49" t="s">
        <v>960</v>
      </c>
      <c r="Q133" s="23" t="s">
        <v>13</v>
      </c>
      <c r="R133" s="23" t="s">
        <v>876</v>
      </c>
      <c r="S133" s="23" t="s">
        <v>13</v>
      </c>
      <c r="T133" s="23" t="s">
        <v>961</v>
      </c>
      <c r="U133" s="23" t="s">
        <v>13</v>
      </c>
      <c r="W133" s="76"/>
      <c r="X133" s="85"/>
      <c r="Y133" s="77"/>
    </row>
    <row r="134" spans="1:25" ht="21" customHeight="1" x14ac:dyDescent="0.2">
      <c r="A134" s="18" t="s">
        <v>60</v>
      </c>
      <c r="B134" s="18" t="s">
        <v>205</v>
      </c>
      <c r="C134" s="19" t="s">
        <v>13</v>
      </c>
      <c r="D134" s="19" t="s">
        <v>949</v>
      </c>
      <c r="E134" s="19" t="s">
        <v>962</v>
      </c>
      <c r="F134" s="20" t="s">
        <v>898</v>
      </c>
      <c r="G134" s="19">
        <v>68</v>
      </c>
      <c r="H134" s="81">
        <v>0</v>
      </c>
      <c r="I134" s="28">
        <f t="shared" si="4"/>
        <v>0</v>
      </c>
      <c r="J134" s="81">
        <v>14661</v>
      </c>
      <c r="K134" s="28">
        <f t="shared" si="5"/>
        <v>996948</v>
      </c>
      <c r="L134" s="81">
        <v>0</v>
      </c>
      <c r="M134" s="21">
        <f t="shared" si="6"/>
        <v>0</v>
      </c>
      <c r="N134" s="22">
        <f t="shared" si="7"/>
        <v>14661</v>
      </c>
      <c r="O134" s="21">
        <f t="shared" si="7"/>
        <v>996948</v>
      </c>
      <c r="P134" s="49" t="s">
        <v>963</v>
      </c>
      <c r="Q134" s="23" t="s">
        <v>13</v>
      </c>
      <c r="R134" s="23" t="s">
        <v>876</v>
      </c>
      <c r="S134" s="23" t="s">
        <v>13</v>
      </c>
      <c r="T134" s="23" t="s">
        <v>964</v>
      </c>
      <c r="U134" s="23" t="s">
        <v>13</v>
      </c>
      <c r="W134" s="76"/>
      <c r="X134" s="85"/>
      <c r="Y134" s="77"/>
    </row>
    <row r="135" spans="1:25" ht="21" customHeight="1" x14ac:dyDescent="0.2">
      <c r="A135" s="18" t="s">
        <v>60</v>
      </c>
      <c r="B135" s="18" t="s">
        <v>206</v>
      </c>
      <c r="C135" s="19" t="s">
        <v>13</v>
      </c>
      <c r="D135" s="19" t="s">
        <v>949</v>
      </c>
      <c r="E135" s="19" t="s">
        <v>965</v>
      </c>
      <c r="F135" s="20" t="s">
        <v>898</v>
      </c>
      <c r="G135" s="19">
        <v>68</v>
      </c>
      <c r="H135" s="81">
        <v>0</v>
      </c>
      <c r="I135" s="28">
        <f t="shared" si="4"/>
        <v>0</v>
      </c>
      <c r="J135" s="81">
        <v>17695</v>
      </c>
      <c r="K135" s="28">
        <f t="shared" si="5"/>
        <v>1203260</v>
      </c>
      <c r="L135" s="81">
        <v>0</v>
      </c>
      <c r="M135" s="21">
        <f t="shared" si="6"/>
        <v>0</v>
      </c>
      <c r="N135" s="22">
        <f t="shared" si="7"/>
        <v>17695</v>
      </c>
      <c r="O135" s="21">
        <f t="shared" si="7"/>
        <v>1203260</v>
      </c>
      <c r="P135" s="49" t="s">
        <v>966</v>
      </c>
      <c r="Q135" s="23" t="s">
        <v>13</v>
      </c>
      <c r="R135" s="23" t="s">
        <v>876</v>
      </c>
      <c r="S135" s="23" t="s">
        <v>13</v>
      </c>
      <c r="T135" s="23" t="s">
        <v>967</v>
      </c>
      <c r="U135" s="23" t="s">
        <v>13</v>
      </c>
      <c r="W135" s="76"/>
      <c r="X135" s="85"/>
      <c r="Y135" s="77"/>
    </row>
    <row r="136" spans="1:25" ht="21" customHeight="1" x14ac:dyDescent="0.2">
      <c r="A136" s="18" t="s">
        <v>60</v>
      </c>
      <c r="B136" s="18" t="s">
        <v>207</v>
      </c>
      <c r="C136" s="19" t="s">
        <v>13</v>
      </c>
      <c r="D136" s="19" t="s">
        <v>949</v>
      </c>
      <c r="E136" s="19" t="s">
        <v>968</v>
      </c>
      <c r="F136" s="20" t="s">
        <v>898</v>
      </c>
      <c r="G136" s="19">
        <v>21</v>
      </c>
      <c r="H136" s="81">
        <v>0</v>
      </c>
      <c r="I136" s="28">
        <f t="shared" si="4"/>
        <v>0</v>
      </c>
      <c r="J136" s="81">
        <v>19718</v>
      </c>
      <c r="K136" s="28">
        <f t="shared" si="5"/>
        <v>414078</v>
      </c>
      <c r="L136" s="81">
        <v>0</v>
      </c>
      <c r="M136" s="21">
        <f t="shared" si="6"/>
        <v>0</v>
      </c>
      <c r="N136" s="22">
        <f t="shared" si="7"/>
        <v>19718</v>
      </c>
      <c r="O136" s="21">
        <f t="shared" si="7"/>
        <v>414078</v>
      </c>
      <c r="P136" s="49" t="s">
        <v>969</v>
      </c>
      <c r="Q136" s="23" t="s">
        <v>13</v>
      </c>
      <c r="R136" s="23" t="s">
        <v>876</v>
      </c>
      <c r="S136" s="23" t="s">
        <v>13</v>
      </c>
      <c r="T136" s="23" t="s">
        <v>970</v>
      </c>
      <c r="U136" s="23" t="s">
        <v>13</v>
      </c>
      <c r="W136" s="76"/>
      <c r="X136" s="85"/>
      <c r="Y136" s="77"/>
    </row>
    <row r="137" spans="1:25" ht="21" customHeight="1" x14ac:dyDescent="0.2">
      <c r="A137" s="18" t="s">
        <v>60</v>
      </c>
      <c r="B137" s="18" t="s">
        <v>208</v>
      </c>
      <c r="C137" s="19" t="s">
        <v>13</v>
      </c>
      <c r="D137" s="19" t="s">
        <v>949</v>
      </c>
      <c r="E137" s="19" t="s">
        <v>971</v>
      </c>
      <c r="F137" s="20" t="s">
        <v>898</v>
      </c>
      <c r="G137" s="19">
        <v>62</v>
      </c>
      <c r="H137" s="81">
        <v>0</v>
      </c>
      <c r="I137" s="28">
        <f t="shared" ref="I137:I200" si="8">TRUNC($G137*H137)</f>
        <v>0</v>
      </c>
      <c r="J137" s="81">
        <v>20728</v>
      </c>
      <c r="K137" s="28">
        <f t="shared" ref="K137:K200" si="9">TRUNC($G137*J137)</f>
        <v>1285136</v>
      </c>
      <c r="L137" s="81">
        <v>0</v>
      </c>
      <c r="M137" s="21">
        <f t="shared" ref="M137:M200" si="10">TRUNC($G137*L137)</f>
        <v>0</v>
      </c>
      <c r="N137" s="22">
        <f t="shared" ref="N137:O200" si="11">SUM(H137,J137,L137)</f>
        <v>20728</v>
      </c>
      <c r="O137" s="21">
        <f t="shared" si="11"/>
        <v>1285136</v>
      </c>
      <c r="P137" s="49" t="s">
        <v>972</v>
      </c>
      <c r="Q137" s="23" t="s">
        <v>13</v>
      </c>
      <c r="R137" s="23" t="s">
        <v>876</v>
      </c>
      <c r="S137" s="23" t="s">
        <v>13</v>
      </c>
      <c r="T137" s="23" t="s">
        <v>973</v>
      </c>
      <c r="U137" s="23" t="s">
        <v>13</v>
      </c>
      <c r="W137" s="76"/>
      <c r="X137" s="85"/>
      <c r="Y137" s="77"/>
    </row>
    <row r="138" spans="1:25" ht="21" customHeight="1" x14ac:dyDescent="0.2">
      <c r="A138" s="18" t="s">
        <v>60</v>
      </c>
      <c r="B138" s="18" t="s">
        <v>209</v>
      </c>
      <c r="C138" s="19" t="s">
        <v>13</v>
      </c>
      <c r="D138" s="19" t="s">
        <v>949</v>
      </c>
      <c r="E138" s="19" t="s">
        <v>974</v>
      </c>
      <c r="F138" s="20" t="s">
        <v>898</v>
      </c>
      <c r="G138" s="19">
        <v>50</v>
      </c>
      <c r="H138" s="81">
        <v>0</v>
      </c>
      <c r="I138" s="28">
        <f t="shared" si="8"/>
        <v>0</v>
      </c>
      <c r="J138" s="81">
        <v>22751</v>
      </c>
      <c r="K138" s="28">
        <f t="shared" si="9"/>
        <v>1137550</v>
      </c>
      <c r="L138" s="81">
        <v>0</v>
      </c>
      <c r="M138" s="21">
        <f t="shared" si="10"/>
        <v>0</v>
      </c>
      <c r="N138" s="22">
        <f t="shared" si="11"/>
        <v>22751</v>
      </c>
      <c r="O138" s="21">
        <f t="shared" si="11"/>
        <v>1137550</v>
      </c>
      <c r="P138" s="49" t="s">
        <v>975</v>
      </c>
      <c r="Q138" s="23" t="s">
        <v>13</v>
      </c>
      <c r="R138" s="23" t="s">
        <v>876</v>
      </c>
      <c r="S138" s="23" t="s">
        <v>13</v>
      </c>
      <c r="T138" s="23" t="s">
        <v>976</v>
      </c>
      <c r="U138" s="23" t="s">
        <v>13</v>
      </c>
      <c r="W138" s="76"/>
      <c r="X138" s="85"/>
      <c r="Y138" s="77"/>
    </row>
    <row r="139" spans="1:25" ht="21" customHeight="1" x14ac:dyDescent="0.2">
      <c r="A139" s="18" t="s">
        <v>60</v>
      </c>
      <c r="B139" s="18" t="s">
        <v>210</v>
      </c>
      <c r="C139" s="19" t="s">
        <v>13</v>
      </c>
      <c r="D139" s="19" t="s">
        <v>949</v>
      </c>
      <c r="E139" s="19" t="s">
        <v>977</v>
      </c>
      <c r="F139" s="20" t="s">
        <v>898</v>
      </c>
      <c r="G139" s="19">
        <v>32</v>
      </c>
      <c r="H139" s="81">
        <v>0</v>
      </c>
      <c r="I139" s="28">
        <f t="shared" si="8"/>
        <v>0</v>
      </c>
      <c r="J139" s="81">
        <v>23762</v>
      </c>
      <c r="K139" s="28">
        <f t="shared" si="9"/>
        <v>760384</v>
      </c>
      <c r="L139" s="81">
        <v>0</v>
      </c>
      <c r="M139" s="21">
        <f t="shared" si="10"/>
        <v>0</v>
      </c>
      <c r="N139" s="22">
        <f t="shared" si="11"/>
        <v>23762</v>
      </c>
      <c r="O139" s="21">
        <f t="shared" si="11"/>
        <v>760384</v>
      </c>
      <c r="P139" s="49" t="s">
        <v>978</v>
      </c>
      <c r="Q139" s="23" t="s">
        <v>13</v>
      </c>
      <c r="R139" s="23" t="s">
        <v>876</v>
      </c>
      <c r="S139" s="23" t="s">
        <v>13</v>
      </c>
      <c r="T139" s="23" t="s">
        <v>979</v>
      </c>
      <c r="U139" s="23" t="s">
        <v>13</v>
      </c>
      <c r="W139" s="76"/>
      <c r="X139" s="85"/>
      <c r="Y139" s="77"/>
    </row>
    <row r="140" spans="1:25" ht="21" customHeight="1" x14ac:dyDescent="0.2">
      <c r="A140" s="18" t="s">
        <v>60</v>
      </c>
      <c r="B140" s="18" t="s">
        <v>211</v>
      </c>
      <c r="C140" s="19" t="s">
        <v>13</v>
      </c>
      <c r="D140" s="19" t="s">
        <v>949</v>
      </c>
      <c r="E140" s="19" t="s">
        <v>980</v>
      </c>
      <c r="F140" s="20" t="s">
        <v>898</v>
      </c>
      <c r="G140" s="19">
        <v>32</v>
      </c>
      <c r="H140" s="81">
        <v>0</v>
      </c>
      <c r="I140" s="28">
        <f t="shared" si="8"/>
        <v>0</v>
      </c>
      <c r="J140" s="81">
        <v>24773</v>
      </c>
      <c r="K140" s="28">
        <f t="shared" si="9"/>
        <v>792736</v>
      </c>
      <c r="L140" s="81">
        <v>0</v>
      </c>
      <c r="M140" s="21">
        <f t="shared" si="10"/>
        <v>0</v>
      </c>
      <c r="N140" s="22">
        <f t="shared" si="11"/>
        <v>24773</v>
      </c>
      <c r="O140" s="21">
        <f t="shared" si="11"/>
        <v>792736</v>
      </c>
      <c r="P140" s="49" t="s">
        <v>981</v>
      </c>
      <c r="Q140" s="23" t="s">
        <v>13</v>
      </c>
      <c r="R140" s="23" t="s">
        <v>876</v>
      </c>
      <c r="S140" s="23" t="s">
        <v>13</v>
      </c>
      <c r="T140" s="23" t="s">
        <v>982</v>
      </c>
      <c r="U140" s="23" t="s">
        <v>13</v>
      </c>
      <c r="W140" s="76"/>
      <c r="X140" s="85"/>
      <c r="Y140" s="77"/>
    </row>
    <row r="141" spans="1:25" ht="21" customHeight="1" x14ac:dyDescent="0.2">
      <c r="A141" s="18" t="s">
        <v>60</v>
      </c>
      <c r="B141" s="18" t="s">
        <v>212</v>
      </c>
      <c r="C141" s="19" t="s">
        <v>13</v>
      </c>
      <c r="D141" s="19" t="s">
        <v>949</v>
      </c>
      <c r="E141" s="19" t="s">
        <v>983</v>
      </c>
      <c r="F141" s="20" t="s">
        <v>898</v>
      </c>
      <c r="G141" s="19">
        <v>24</v>
      </c>
      <c r="H141" s="81">
        <v>0</v>
      </c>
      <c r="I141" s="28">
        <f t="shared" si="8"/>
        <v>0</v>
      </c>
      <c r="J141" s="81">
        <v>26796</v>
      </c>
      <c r="K141" s="28">
        <f t="shared" si="9"/>
        <v>643104</v>
      </c>
      <c r="L141" s="81">
        <v>0</v>
      </c>
      <c r="M141" s="21">
        <f t="shared" si="10"/>
        <v>0</v>
      </c>
      <c r="N141" s="22">
        <f t="shared" si="11"/>
        <v>26796</v>
      </c>
      <c r="O141" s="21">
        <f t="shared" si="11"/>
        <v>643104</v>
      </c>
      <c r="P141" s="49" t="s">
        <v>984</v>
      </c>
      <c r="Q141" s="23" t="s">
        <v>13</v>
      </c>
      <c r="R141" s="23" t="s">
        <v>876</v>
      </c>
      <c r="S141" s="23" t="s">
        <v>13</v>
      </c>
      <c r="T141" s="23" t="s">
        <v>985</v>
      </c>
      <c r="U141" s="23" t="s">
        <v>13</v>
      </c>
      <c r="W141" s="76"/>
      <c r="X141" s="85"/>
      <c r="Y141" s="77"/>
    </row>
    <row r="142" spans="1:25" ht="21" customHeight="1" x14ac:dyDescent="0.2">
      <c r="A142" s="18" t="s">
        <v>60</v>
      </c>
      <c r="B142" s="18" t="s">
        <v>213</v>
      </c>
      <c r="C142" s="19" t="s">
        <v>13</v>
      </c>
      <c r="D142" s="19" t="s">
        <v>949</v>
      </c>
      <c r="E142" s="19" t="s">
        <v>986</v>
      </c>
      <c r="F142" s="20" t="s">
        <v>898</v>
      </c>
      <c r="G142" s="19">
        <v>33</v>
      </c>
      <c r="H142" s="81">
        <v>0</v>
      </c>
      <c r="I142" s="28">
        <f t="shared" si="8"/>
        <v>0</v>
      </c>
      <c r="J142" s="81">
        <v>28818</v>
      </c>
      <c r="K142" s="28">
        <f t="shared" si="9"/>
        <v>950994</v>
      </c>
      <c r="L142" s="81">
        <v>0</v>
      </c>
      <c r="M142" s="21">
        <f t="shared" si="10"/>
        <v>0</v>
      </c>
      <c r="N142" s="22">
        <f t="shared" si="11"/>
        <v>28818</v>
      </c>
      <c r="O142" s="21">
        <f t="shared" si="11"/>
        <v>950994</v>
      </c>
      <c r="P142" s="49" t="s">
        <v>987</v>
      </c>
      <c r="Q142" s="23" t="s">
        <v>13</v>
      </c>
      <c r="R142" s="23" t="s">
        <v>876</v>
      </c>
      <c r="S142" s="23" t="s">
        <v>13</v>
      </c>
      <c r="T142" s="23" t="s">
        <v>988</v>
      </c>
      <c r="U142" s="23" t="s">
        <v>13</v>
      </c>
      <c r="W142" s="76"/>
      <c r="X142" s="85"/>
      <c r="Y142" s="77"/>
    </row>
    <row r="143" spans="1:25" ht="21" customHeight="1" x14ac:dyDescent="0.2">
      <c r="A143" s="18" t="s">
        <v>60</v>
      </c>
      <c r="B143" s="18" t="s">
        <v>214</v>
      </c>
      <c r="C143" s="19" t="s">
        <v>13</v>
      </c>
      <c r="D143" s="19" t="s">
        <v>949</v>
      </c>
      <c r="E143" s="19" t="s">
        <v>989</v>
      </c>
      <c r="F143" s="20" t="s">
        <v>898</v>
      </c>
      <c r="G143" s="19">
        <v>4</v>
      </c>
      <c r="H143" s="81">
        <v>0</v>
      </c>
      <c r="I143" s="28">
        <f t="shared" si="8"/>
        <v>0</v>
      </c>
      <c r="J143" s="81">
        <v>29829</v>
      </c>
      <c r="K143" s="28">
        <f t="shared" si="9"/>
        <v>119316</v>
      </c>
      <c r="L143" s="81">
        <v>0</v>
      </c>
      <c r="M143" s="21">
        <f t="shared" si="10"/>
        <v>0</v>
      </c>
      <c r="N143" s="22">
        <f t="shared" si="11"/>
        <v>29829</v>
      </c>
      <c r="O143" s="21">
        <f t="shared" si="11"/>
        <v>119316</v>
      </c>
      <c r="P143" s="49" t="s">
        <v>990</v>
      </c>
      <c r="Q143" s="23" t="s">
        <v>13</v>
      </c>
      <c r="R143" s="23" t="s">
        <v>876</v>
      </c>
      <c r="S143" s="23" t="s">
        <v>13</v>
      </c>
      <c r="T143" s="23" t="s">
        <v>991</v>
      </c>
      <c r="U143" s="23" t="s">
        <v>13</v>
      </c>
      <c r="W143" s="76"/>
      <c r="X143" s="85"/>
      <c r="Y143" s="77"/>
    </row>
    <row r="144" spans="1:25" ht="21" customHeight="1" x14ac:dyDescent="0.2">
      <c r="A144" s="18" t="s">
        <v>60</v>
      </c>
      <c r="B144" s="18" t="s">
        <v>215</v>
      </c>
      <c r="C144" s="19" t="s">
        <v>13</v>
      </c>
      <c r="D144" s="19" t="s">
        <v>949</v>
      </c>
      <c r="E144" s="19" t="s">
        <v>992</v>
      </c>
      <c r="F144" s="20" t="s">
        <v>898</v>
      </c>
      <c r="G144" s="19">
        <v>18</v>
      </c>
      <c r="H144" s="81">
        <v>0</v>
      </c>
      <c r="I144" s="28">
        <f t="shared" si="8"/>
        <v>0</v>
      </c>
      <c r="J144" s="81">
        <v>31852</v>
      </c>
      <c r="K144" s="28">
        <f t="shared" si="9"/>
        <v>573336</v>
      </c>
      <c r="L144" s="81">
        <v>0</v>
      </c>
      <c r="M144" s="21">
        <f t="shared" si="10"/>
        <v>0</v>
      </c>
      <c r="N144" s="22">
        <f t="shared" si="11"/>
        <v>31852</v>
      </c>
      <c r="O144" s="21">
        <f t="shared" si="11"/>
        <v>573336</v>
      </c>
      <c r="P144" s="49" t="s">
        <v>993</v>
      </c>
      <c r="Q144" s="23" t="s">
        <v>13</v>
      </c>
      <c r="R144" s="23" t="s">
        <v>876</v>
      </c>
      <c r="S144" s="23" t="s">
        <v>13</v>
      </c>
      <c r="T144" s="23" t="s">
        <v>994</v>
      </c>
      <c r="U144" s="23" t="s">
        <v>13</v>
      </c>
      <c r="W144" s="76"/>
      <c r="X144" s="85"/>
      <c r="Y144" s="77"/>
    </row>
    <row r="145" spans="1:25" ht="21" customHeight="1" x14ac:dyDescent="0.2">
      <c r="A145" s="18" t="s">
        <v>60</v>
      </c>
      <c r="B145" s="18" t="s">
        <v>216</v>
      </c>
      <c r="C145" s="19" t="s">
        <v>13</v>
      </c>
      <c r="D145" s="19" t="s">
        <v>949</v>
      </c>
      <c r="E145" s="19" t="s">
        <v>995</v>
      </c>
      <c r="F145" s="20" t="s">
        <v>898</v>
      </c>
      <c r="G145" s="19">
        <v>12</v>
      </c>
      <c r="H145" s="81">
        <v>0</v>
      </c>
      <c r="I145" s="28">
        <f t="shared" si="8"/>
        <v>0</v>
      </c>
      <c r="J145" s="81">
        <v>34885</v>
      </c>
      <c r="K145" s="28">
        <f t="shared" si="9"/>
        <v>418620</v>
      </c>
      <c r="L145" s="81">
        <v>0</v>
      </c>
      <c r="M145" s="21">
        <f t="shared" si="10"/>
        <v>0</v>
      </c>
      <c r="N145" s="22">
        <f t="shared" si="11"/>
        <v>34885</v>
      </c>
      <c r="O145" s="21">
        <f t="shared" si="11"/>
        <v>418620</v>
      </c>
      <c r="P145" s="49" t="s">
        <v>996</v>
      </c>
      <c r="Q145" s="23" t="s">
        <v>13</v>
      </c>
      <c r="R145" s="23" t="s">
        <v>876</v>
      </c>
      <c r="S145" s="23" t="s">
        <v>13</v>
      </c>
      <c r="T145" s="23" t="s">
        <v>997</v>
      </c>
      <c r="U145" s="23" t="s">
        <v>13</v>
      </c>
      <c r="W145" s="76"/>
      <c r="X145" s="85"/>
      <c r="Y145" s="77"/>
    </row>
    <row r="146" spans="1:25" ht="21" customHeight="1" x14ac:dyDescent="0.2">
      <c r="A146" s="18" t="s">
        <v>60</v>
      </c>
      <c r="B146" s="18" t="s">
        <v>217</v>
      </c>
      <c r="C146" s="19" t="s">
        <v>13</v>
      </c>
      <c r="D146" s="19" t="s">
        <v>949</v>
      </c>
      <c r="E146" s="19" t="s">
        <v>998</v>
      </c>
      <c r="F146" s="20" t="s">
        <v>898</v>
      </c>
      <c r="G146" s="19">
        <v>11</v>
      </c>
      <c r="H146" s="81">
        <v>0</v>
      </c>
      <c r="I146" s="28">
        <f t="shared" si="8"/>
        <v>0</v>
      </c>
      <c r="J146" s="81">
        <v>37919</v>
      </c>
      <c r="K146" s="28">
        <f t="shared" si="9"/>
        <v>417109</v>
      </c>
      <c r="L146" s="81">
        <v>0</v>
      </c>
      <c r="M146" s="21">
        <f t="shared" si="10"/>
        <v>0</v>
      </c>
      <c r="N146" s="22">
        <f t="shared" si="11"/>
        <v>37919</v>
      </c>
      <c r="O146" s="21">
        <f t="shared" si="11"/>
        <v>417109</v>
      </c>
      <c r="P146" s="49" t="s">
        <v>999</v>
      </c>
      <c r="Q146" s="23" t="s">
        <v>13</v>
      </c>
      <c r="R146" s="23" t="s">
        <v>876</v>
      </c>
      <c r="S146" s="23" t="s">
        <v>13</v>
      </c>
      <c r="T146" s="23" t="s">
        <v>1000</v>
      </c>
      <c r="U146" s="23" t="s">
        <v>13</v>
      </c>
      <c r="W146" s="76"/>
      <c r="X146" s="85"/>
      <c r="Y146" s="77"/>
    </row>
    <row r="147" spans="1:25" ht="21" customHeight="1" x14ac:dyDescent="0.2">
      <c r="A147" s="18" t="s">
        <v>60</v>
      </c>
      <c r="B147" s="18" t="s">
        <v>218</v>
      </c>
      <c r="C147" s="19" t="s">
        <v>13</v>
      </c>
      <c r="D147" s="19" t="s">
        <v>1001</v>
      </c>
      <c r="E147" s="19" t="s">
        <v>13</v>
      </c>
      <c r="F147" s="20" t="s">
        <v>607</v>
      </c>
      <c r="G147" s="19">
        <v>298</v>
      </c>
      <c r="H147" s="81">
        <v>33757</v>
      </c>
      <c r="I147" s="28">
        <f t="shared" si="8"/>
        <v>10059586</v>
      </c>
      <c r="J147" s="81">
        <v>329531</v>
      </c>
      <c r="K147" s="28">
        <f t="shared" si="9"/>
        <v>98200238</v>
      </c>
      <c r="L147" s="81">
        <v>1622</v>
      </c>
      <c r="M147" s="21">
        <f t="shared" si="10"/>
        <v>483356</v>
      </c>
      <c r="N147" s="22">
        <f t="shared" si="11"/>
        <v>364910</v>
      </c>
      <c r="O147" s="21">
        <f t="shared" si="11"/>
        <v>108743180</v>
      </c>
      <c r="P147" s="49" t="s">
        <v>1002</v>
      </c>
      <c r="Q147" s="23" t="s">
        <v>13</v>
      </c>
      <c r="R147" s="23" t="s">
        <v>876</v>
      </c>
      <c r="S147" s="23" t="s">
        <v>13</v>
      </c>
      <c r="T147" s="23" t="s">
        <v>1003</v>
      </c>
      <c r="U147" s="23" t="s">
        <v>13</v>
      </c>
      <c r="W147" s="76"/>
      <c r="X147" s="85"/>
      <c r="Y147" s="77"/>
    </row>
    <row r="148" spans="1:25" ht="21" customHeight="1" x14ac:dyDescent="0.2">
      <c r="A148" s="18" t="s">
        <v>60</v>
      </c>
      <c r="B148" s="18" t="s">
        <v>219</v>
      </c>
      <c r="C148" s="19" t="s">
        <v>13</v>
      </c>
      <c r="D148" s="19" t="s">
        <v>1004</v>
      </c>
      <c r="E148" s="19" t="s">
        <v>1005</v>
      </c>
      <c r="F148" s="20" t="s">
        <v>450</v>
      </c>
      <c r="G148" s="19">
        <v>1</v>
      </c>
      <c r="H148" s="81">
        <v>0</v>
      </c>
      <c r="I148" s="28">
        <f t="shared" si="8"/>
        <v>0</v>
      </c>
      <c r="J148" s="81">
        <v>0</v>
      </c>
      <c r="K148" s="28">
        <f t="shared" si="9"/>
        <v>0</v>
      </c>
      <c r="L148" s="81">
        <v>12949836</v>
      </c>
      <c r="M148" s="21">
        <f t="shared" si="10"/>
        <v>12949836</v>
      </c>
      <c r="N148" s="22">
        <f t="shared" si="11"/>
        <v>12949836</v>
      </c>
      <c r="O148" s="21">
        <f t="shared" si="11"/>
        <v>12949836</v>
      </c>
      <c r="P148" s="49" t="s">
        <v>13</v>
      </c>
      <c r="Q148" s="23" t="s">
        <v>13</v>
      </c>
      <c r="R148" s="23" t="s">
        <v>1006</v>
      </c>
      <c r="S148" s="23" t="s">
        <v>13</v>
      </c>
      <c r="T148" s="23" t="s">
        <v>1007</v>
      </c>
      <c r="U148" s="23" t="s">
        <v>13</v>
      </c>
      <c r="W148" s="76"/>
      <c r="X148" s="85"/>
      <c r="Y148" s="77"/>
    </row>
    <row r="149" spans="1:25" s="30" customFormat="1" ht="21" customHeight="1" x14ac:dyDescent="0.2">
      <c r="A149" s="13" t="s">
        <v>60</v>
      </c>
      <c r="B149" s="13" t="s">
        <v>220</v>
      </c>
      <c r="C149" s="14" t="s">
        <v>466</v>
      </c>
      <c r="D149" s="14" t="s">
        <v>512</v>
      </c>
      <c r="E149" s="14" t="s">
        <v>13</v>
      </c>
      <c r="F149" s="15" t="s">
        <v>13</v>
      </c>
      <c r="G149" s="14"/>
      <c r="H149" s="80"/>
      <c r="I149" s="16">
        <f>SUM(I150,I155)</f>
        <v>16940447</v>
      </c>
      <c r="J149" s="80"/>
      <c r="K149" s="16">
        <f>SUM(K150,K155)</f>
        <v>28659456</v>
      </c>
      <c r="L149" s="80"/>
      <c r="M149" s="16">
        <f>SUM(M150,M155)</f>
        <v>9835887</v>
      </c>
      <c r="N149" s="32"/>
      <c r="O149" s="16">
        <f>SUM(O150,O155)</f>
        <v>55435790</v>
      </c>
      <c r="P149" s="48"/>
      <c r="Q149" s="17" t="s">
        <v>13</v>
      </c>
      <c r="R149" s="17" t="s">
        <v>13</v>
      </c>
      <c r="S149" s="17" t="s">
        <v>13</v>
      </c>
      <c r="T149" s="17" t="s">
        <v>13</v>
      </c>
      <c r="U149" s="17" t="s">
        <v>13</v>
      </c>
      <c r="X149" s="85"/>
    </row>
    <row r="150" spans="1:25" s="30" customFormat="1" ht="21" customHeight="1" x14ac:dyDescent="0.2">
      <c r="A150" s="40" t="s">
        <v>60</v>
      </c>
      <c r="B150" s="40" t="s">
        <v>221</v>
      </c>
      <c r="C150" s="41" t="s">
        <v>490</v>
      </c>
      <c r="D150" s="41" t="s">
        <v>514</v>
      </c>
      <c r="E150" s="41" t="s">
        <v>13</v>
      </c>
      <c r="F150" s="42" t="s">
        <v>13</v>
      </c>
      <c r="G150" s="41"/>
      <c r="H150" s="82"/>
      <c r="I150" s="43">
        <f>SUM(I151:I154)</f>
        <v>610113</v>
      </c>
      <c r="J150" s="82"/>
      <c r="K150" s="43">
        <f>SUM(K151:K154)</f>
        <v>1984932</v>
      </c>
      <c r="L150" s="82"/>
      <c r="M150" s="43">
        <f>SUM(M151:M154)</f>
        <v>58563</v>
      </c>
      <c r="N150" s="45"/>
      <c r="O150" s="43">
        <f>SUM(O151:O154)</f>
        <v>2653608</v>
      </c>
      <c r="P150" s="50"/>
      <c r="Q150" s="44" t="s">
        <v>13</v>
      </c>
      <c r="R150" s="44" t="s">
        <v>13</v>
      </c>
      <c r="S150" s="44" t="s">
        <v>13</v>
      </c>
      <c r="T150" s="44" t="s">
        <v>13</v>
      </c>
      <c r="U150" s="44" t="s">
        <v>13</v>
      </c>
      <c r="X150" s="85"/>
    </row>
    <row r="151" spans="1:25" ht="21" customHeight="1" x14ac:dyDescent="0.2">
      <c r="A151" s="18" t="s">
        <v>60</v>
      </c>
      <c r="B151" s="18" t="s">
        <v>222</v>
      </c>
      <c r="C151" s="19" t="s">
        <v>13</v>
      </c>
      <c r="D151" s="19" t="s">
        <v>740</v>
      </c>
      <c r="E151" s="19" t="s">
        <v>741</v>
      </c>
      <c r="F151" s="20" t="s">
        <v>607</v>
      </c>
      <c r="G151" s="19">
        <v>43</v>
      </c>
      <c r="H151" s="81">
        <v>0</v>
      </c>
      <c r="I151" s="28">
        <f t="shared" si="8"/>
        <v>0</v>
      </c>
      <c r="J151" s="81">
        <v>22359</v>
      </c>
      <c r="K151" s="28">
        <f t="shared" si="9"/>
        <v>961437</v>
      </c>
      <c r="L151" s="81">
        <v>0</v>
      </c>
      <c r="M151" s="21">
        <f t="shared" si="10"/>
        <v>0</v>
      </c>
      <c r="N151" s="22">
        <f t="shared" si="11"/>
        <v>22359</v>
      </c>
      <c r="O151" s="21">
        <f t="shared" si="11"/>
        <v>961437</v>
      </c>
      <c r="P151" s="49" t="s">
        <v>742</v>
      </c>
      <c r="Q151" s="23" t="s">
        <v>73</v>
      </c>
      <c r="R151" s="23" t="s">
        <v>74</v>
      </c>
      <c r="S151" s="23" t="s">
        <v>743</v>
      </c>
      <c r="T151" s="23" t="s">
        <v>743</v>
      </c>
      <c r="U151" s="23" t="s">
        <v>13</v>
      </c>
      <c r="W151" s="76"/>
      <c r="X151" s="85"/>
      <c r="Y151" s="77"/>
    </row>
    <row r="152" spans="1:25" s="30" customFormat="1" ht="21" customHeight="1" x14ac:dyDescent="0.2">
      <c r="A152" s="24" t="s">
        <v>60</v>
      </c>
      <c r="B152" s="24" t="s">
        <v>223</v>
      </c>
      <c r="C152" s="25" t="s">
        <v>13</v>
      </c>
      <c r="D152" s="25" t="s">
        <v>1008</v>
      </c>
      <c r="E152" s="25" t="s">
        <v>1009</v>
      </c>
      <c r="F152" s="26" t="s">
        <v>623</v>
      </c>
      <c r="G152" s="25">
        <v>86</v>
      </c>
      <c r="H152" s="81">
        <v>2946</v>
      </c>
      <c r="I152" s="28">
        <f t="shared" si="8"/>
        <v>253356</v>
      </c>
      <c r="J152" s="81">
        <v>11082</v>
      </c>
      <c r="K152" s="28">
        <f t="shared" si="9"/>
        <v>953052</v>
      </c>
      <c r="L152" s="81">
        <v>0</v>
      </c>
      <c r="M152" s="28">
        <f t="shared" si="10"/>
        <v>0</v>
      </c>
      <c r="N152" s="27">
        <f t="shared" si="11"/>
        <v>14028</v>
      </c>
      <c r="O152" s="28">
        <f t="shared" si="11"/>
        <v>1206408</v>
      </c>
      <c r="P152" s="51" t="s">
        <v>1010</v>
      </c>
      <c r="Q152" s="29" t="s">
        <v>73</v>
      </c>
      <c r="R152" s="29" t="s">
        <v>74</v>
      </c>
      <c r="S152" s="29" t="s">
        <v>1011</v>
      </c>
      <c r="T152" s="29" t="s">
        <v>1011</v>
      </c>
      <c r="U152" s="29" t="s">
        <v>13</v>
      </c>
      <c r="W152" s="78"/>
      <c r="X152" s="85"/>
      <c r="Y152" s="79"/>
    </row>
    <row r="153" spans="1:25" ht="21" customHeight="1" x14ac:dyDescent="0.2">
      <c r="A153" s="18" t="s">
        <v>60</v>
      </c>
      <c r="B153" s="18" t="s">
        <v>224</v>
      </c>
      <c r="C153" s="19" t="s">
        <v>13</v>
      </c>
      <c r="D153" s="19" t="s">
        <v>1012</v>
      </c>
      <c r="E153" s="19" t="s">
        <v>13</v>
      </c>
      <c r="F153" s="20" t="s">
        <v>607</v>
      </c>
      <c r="G153" s="19">
        <v>27</v>
      </c>
      <c r="H153" s="81">
        <v>1291</v>
      </c>
      <c r="I153" s="28">
        <f t="shared" si="8"/>
        <v>34857</v>
      </c>
      <c r="J153" s="81">
        <v>2609</v>
      </c>
      <c r="K153" s="28">
        <f t="shared" si="9"/>
        <v>70443</v>
      </c>
      <c r="L153" s="81">
        <v>2169</v>
      </c>
      <c r="M153" s="21">
        <f t="shared" si="10"/>
        <v>58563</v>
      </c>
      <c r="N153" s="22">
        <f t="shared" si="11"/>
        <v>6069</v>
      </c>
      <c r="O153" s="21">
        <f t="shared" si="11"/>
        <v>163863</v>
      </c>
      <c r="P153" s="49" t="s">
        <v>1013</v>
      </c>
      <c r="Q153" s="23" t="s">
        <v>13</v>
      </c>
      <c r="R153" s="23" t="s">
        <v>1006</v>
      </c>
      <c r="S153" s="23" t="s">
        <v>13</v>
      </c>
      <c r="T153" s="23" t="s">
        <v>1014</v>
      </c>
      <c r="U153" s="23" t="s">
        <v>13</v>
      </c>
      <c r="W153" s="76"/>
      <c r="X153" s="85"/>
      <c r="Y153" s="77"/>
    </row>
    <row r="154" spans="1:25" ht="21" customHeight="1" x14ac:dyDescent="0.2">
      <c r="A154" s="18" t="s">
        <v>60</v>
      </c>
      <c r="B154" s="18" t="s">
        <v>225</v>
      </c>
      <c r="C154" s="19" t="s">
        <v>13</v>
      </c>
      <c r="D154" s="19" t="s">
        <v>1015</v>
      </c>
      <c r="E154" s="19" t="s">
        <v>13</v>
      </c>
      <c r="F154" s="20" t="s">
        <v>86</v>
      </c>
      <c r="G154" s="19">
        <v>29</v>
      </c>
      <c r="H154" s="81">
        <v>11100</v>
      </c>
      <c r="I154" s="28">
        <f t="shared" si="8"/>
        <v>321900</v>
      </c>
      <c r="J154" s="81">
        <v>0</v>
      </c>
      <c r="K154" s="28">
        <f t="shared" si="9"/>
        <v>0</v>
      </c>
      <c r="L154" s="81">
        <v>0</v>
      </c>
      <c r="M154" s="21">
        <f t="shared" si="10"/>
        <v>0</v>
      </c>
      <c r="N154" s="22">
        <f t="shared" si="11"/>
        <v>11100</v>
      </c>
      <c r="O154" s="21">
        <f t="shared" si="11"/>
        <v>321900</v>
      </c>
      <c r="P154" s="49" t="s">
        <v>134</v>
      </c>
      <c r="Q154" s="23" t="s">
        <v>135</v>
      </c>
      <c r="R154" s="23" t="s">
        <v>1006</v>
      </c>
      <c r="S154" s="23" t="s">
        <v>13</v>
      </c>
      <c r="T154" s="23" t="s">
        <v>1016</v>
      </c>
      <c r="U154" s="23" t="s">
        <v>13</v>
      </c>
      <c r="W154" s="76"/>
      <c r="X154" s="85"/>
      <c r="Y154" s="77"/>
    </row>
    <row r="155" spans="1:25" s="30" customFormat="1" ht="21" customHeight="1" x14ac:dyDescent="0.2">
      <c r="A155" s="40" t="s">
        <v>60</v>
      </c>
      <c r="B155" s="40" t="s">
        <v>226</v>
      </c>
      <c r="C155" s="41" t="s">
        <v>493</v>
      </c>
      <c r="D155" s="41" t="s">
        <v>516</v>
      </c>
      <c r="E155" s="41" t="s">
        <v>13</v>
      </c>
      <c r="F155" s="42" t="s">
        <v>13</v>
      </c>
      <c r="G155" s="41"/>
      <c r="H155" s="82"/>
      <c r="I155" s="43">
        <f>SUM(I156:I160)</f>
        <v>16330334</v>
      </c>
      <c r="J155" s="82"/>
      <c r="K155" s="43">
        <f>SUM(K156:K160)</f>
        <v>26674524</v>
      </c>
      <c r="L155" s="82"/>
      <c r="M155" s="43">
        <f>SUM(M156:M160)</f>
        <v>9777324</v>
      </c>
      <c r="N155" s="45"/>
      <c r="O155" s="43">
        <f>SUM(O156:O160)</f>
        <v>52782182</v>
      </c>
      <c r="P155" s="50"/>
      <c r="Q155" s="44" t="s">
        <v>13</v>
      </c>
      <c r="R155" s="44" t="s">
        <v>13</v>
      </c>
      <c r="S155" s="44" t="s">
        <v>13</v>
      </c>
      <c r="T155" s="44" t="s">
        <v>13</v>
      </c>
      <c r="U155" s="44" t="s">
        <v>13</v>
      </c>
      <c r="X155" s="85"/>
    </row>
    <row r="156" spans="1:25" ht="21" customHeight="1" x14ac:dyDescent="0.2">
      <c r="A156" s="18" t="s">
        <v>60</v>
      </c>
      <c r="B156" s="18" t="s">
        <v>227</v>
      </c>
      <c r="C156" s="19" t="s">
        <v>13</v>
      </c>
      <c r="D156" s="19" t="s">
        <v>1017</v>
      </c>
      <c r="E156" s="19" t="s">
        <v>1018</v>
      </c>
      <c r="F156" s="20" t="s">
        <v>623</v>
      </c>
      <c r="G156" s="19">
        <v>460</v>
      </c>
      <c r="H156" s="81">
        <v>22959</v>
      </c>
      <c r="I156" s="28">
        <f t="shared" si="8"/>
        <v>10561140</v>
      </c>
      <c r="J156" s="81">
        <v>49645</v>
      </c>
      <c r="K156" s="28">
        <f t="shared" si="9"/>
        <v>22836700</v>
      </c>
      <c r="L156" s="81">
        <v>17660</v>
      </c>
      <c r="M156" s="21">
        <f t="shared" si="10"/>
        <v>8123600</v>
      </c>
      <c r="N156" s="22">
        <f t="shared" si="11"/>
        <v>90264</v>
      </c>
      <c r="O156" s="21">
        <f t="shared" si="11"/>
        <v>41521440</v>
      </c>
      <c r="P156" s="49" t="s">
        <v>1019</v>
      </c>
      <c r="Q156" s="23" t="s">
        <v>73</v>
      </c>
      <c r="R156" s="23" t="s">
        <v>74</v>
      </c>
      <c r="S156" s="23" t="s">
        <v>1020</v>
      </c>
      <c r="T156" s="23" t="s">
        <v>1020</v>
      </c>
      <c r="U156" s="23" t="s">
        <v>13</v>
      </c>
      <c r="W156" s="76"/>
      <c r="X156" s="85"/>
      <c r="Y156" s="77"/>
    </row>
    <row r="157" spans="1:25" ht="21" customHeight="1" x14ac:dyDescent="0.2">
      <c r="A157" s="18" t="s">
        <v>60</v>
      </c>
      <c r="B157" s="18" t="s">
        <v>228</v>
      </c>
      <c r="C157" s="19" t="s">
        <v>13</v>
      </c>
      <c r="D157" s="19" t="s">
        <v>1021</v>
      </c>
      <c r="E157" s="19" t="s">
        <v>1022</v>
      </c>
      <c r="F157" s="20" t="s">
        <v>607</v>
      </c>
      <c r="G157" s="19">
        <v>1430</v>
      </c>
      <c r="H157" s="81">
        <v>550</v>
      </c>
      <c r="I157" s="28">
        <f t="shared" si="8"/>
        <v>786500</v>
      </c>
      <c r="J157" s="81">
        <v>2193</v>
      </c>
      <c r="K157" s="28">
        <f t="shared" si="9"/>
        <v>3135990</v>
      </c>
      <c r="L157" s="81">
        <v>935</v>
      </c>
      <c r="M157" s="21">
        <f t="shared" si="10"/>
        <v>1337050</v>
      </c>
      <c r="N157" s="22">
        <f t="shared" si="11"/>
        <v>3678</v>
      </c>
      <c r="O157" s="21">
        <f t="shared" si="11"/>
        <v>5259540</v>
      </c>
      <c r="P157" s="49" t="s">
        <v>1023</v>
      </c>
      <c r="Q157" s="23" t="s">
        <v>13</v>
      </c>
      <c r="R157" s="23" t="s">
        <v>1006</v>
      </c>
      <c r="S157" s="23" t="s">
        <v>13</v>
      </c>
      <c r="T157" s="23" t="s">
        <v>1024</v>
      </c>
      <c r="U157" s="23" t="s">
        <v>13</v>
      </c>
      <c r="W157" s="76"/>
      <c r="X157" s="85"/>
      <c r="Y157" s="77"/>
    </row>
    <row r="158" spans="1:25" ht="21" customHeight="1" x14ac:dyDescent="0.2">
      <c r="A158" s="18" t="s">
        <v>60</v>
      </c>
      <c r="B158" s="18" t="s">
        <v>229</v>
      </c>
      <c r="C158" s="19" t="s">
        <v>13</v>
      </c>
      <c r="D158" s="19" t="s">
        <v>1025</v>
      </c>
      <c r="E158" s="19" t="s">
        <v>1026</v>
      </c>
      <c r="F158" s="20" t="s">
        <v>68</v>
      </c>
      <c r="G158" s="19">
        <v>142</v>
      </c>
      <c r="H158" s="81">
        <v>21724</v>
      </c>
      <c r="I158" s="28">
        <f t="shared" si="8"/>
        <v>3084808</v>
      </c>
      <c r="J158" s="81">
        <v>2260</v>
      </c>
      <c r="K158" s="28">
        <f t="shared" si="9"/>
        <v>320920</v>
      </c>
      <c r="L158" s="81">
        <v>0</v>
      </c>
      <c r="M158" s="21">
        <f t="shared" si="10"/>
        <v>0</v>
      </c>
      <c r="N158" s="22">
        <f t="shared" si="11"/>
        <v>23984</v>
      </c>
      <c r="O158" s="21">
        <f t="shared" si="11"/>
        <v>3405728</v>
      </c>
      <c r="P158" s="49" t="s">
        <v>1027</v>
      </c>
      <c r="Q158" s="23" t="s">
        <v>13</v>
      </c>
      <c r="R158" s="23" t="s">
        <v>1006</v>
      </c>
      <c r="S158" s="23" t="s">
        <v>13</v>
      </c>
      <c r="T158" s="23" t="s">
        <v>1028</v>
      </c>
      <c r="U158" s="23" t="s">
        <v>13</v>
      </c>
      <c r="W158" s="76"/>
      <c r="X158" s="85"/>
      <c r="Y158" s="77"/>
    </row>
    <row r="159" spans="1:25" ht="21" customHeight="1" x14ac:dyDescent="0.2">
      <c r="A159" s="18" t="s">
        <v>60</v>
      </c>
      <c r="B159" s="18" t="s">
        <v>230</v>
      </c>
      <c r="C159" s="19" t="s">
        <v>13</v>
      </c>
      <c r="D159" s="19" t="s">
        <v>1012</v>
      </c>
      <c r="E159" s="19" t="s">
        <v>13</v>
      </c>
      <c r="F159" s="20" t="s">
        <v>607</v>
      </c>
      <c r="G159" s="19">
        <v>146</v>
      </c>
      <c r="H159" s="81">
        <v>1291</v>
      </c>
      <c r="I159" s="28">
        <f t="shared" si="8"/>
        <v>188486</v>
      </c>
      <c r="J159" s="81">
        <v>2609</v>
      </c>
      <c r="K159" s="28">
        <f t="shared" si="9"/>
        <v>380914</v>
      </c>
      <c r="L159" s="81">
        <v>2169</v>
      </c>
      <c r="M159" s="21">
        <f t="shared" si="10"/>
        <v>316674</v>
      </c>
      <c r="N159" s="22">
        <f t="shared" si="11"/>
        <v>6069</v>
      </c>
      <c r="O159" s="21">
        <f t="shared" si="11"/>
        <v>886074</v>
      </c>
      <c r="P159" s="49" t="s">
        <v>1013</v>
      </c>
      <c r="Q159" s="23" t="s">
        <v>13</v>
      </c>
      <c r="R159" s="23" t="s">
        <v>1006</v>
      </c>
      <c r="S159" s="23" t="s">
        <v>13</v>
      </c>
      <c r="T159" s="23" t="s">
        <v>1014</v>
      </c>
      <c r="U159" s="23" t="s">
        <v>13</v>
      </c>
      <c r="W159" s="76"/>
      <c r="X159" s="85"/>
      <c r="Y159" s="77"/>
    </row>
    <row r="160" spans="1:25" ht="21" customHeight="1" x14ac:dyDescent="0.2">
      <c r="A160" s="18" t="s">
        <v>60</v>
      </c>
      <c r="B160" s="18" t="s">
        <v>231</v>
      </c>
      <c r="C160" s="19" t="s">
        <v>13</v>
      </c>
      <c r="D160" s="19" t="s">
        <v>1015</v>
      </c>
      <c r="E160" s="19" t="s">
        <v>13</v>
      </c>
      <c r="F160" s="20" t="s">
        <v>86</v>
      </c>
      <c r="G160" s="19">
        <v>154</v>
      </c>
      <c r="H160" s="81">
        <v>11100</v>
      </c>
      <c r="I160" s="28">
        <f t="shared" si="8"/>
        <v>1709400</v>
      </c>
      <c r="J160" s="81">
        <v>0</v>
      </c>
      <c r="K160" s="28">
        <f t="shared" si="9"/>
        <v>0</v>
      </c>
      <c r="L160" s="81">
        <v>0</v>
      </c>
      <c r="M160" s="21">
        <f t="shared" si="10"/>
        <v>0</v>
      </c>
      <c r="N160" s="22">
        <f t="shared" si="11"/>
        <v>11100</v>
      </c>
      <c r="O160" s="21">
        <f t="shared" si="11"/>
        <v>1709400</v>
      </c>
      <c r="P160" s="49" t="s">
        <v>134</v>
      </c>
      <c r="Q160" s="23" t="s">
        <v>135</v>
      </c>
      <c r="R160" s="23" t="s">
        <v>1006</v>
      </c>
      <c r="S160" s="23" t="s">
        <v>13</v>
      </c>
      <c r="T160" s="23" t="s">
        <v>1016</v>
      </c>
      <c r="U160" s="23" t="s">
        <v>13</v>
      </c>
      <c r="W160" s="76"/>
      <c r="X160" s="85"/>
      <c r="Y160" s="77"/>
    </row>
    <row r="161" spans="1:25" s="30" customFormat="1" ht="21" customHeight="1" x14ac:dyDescent="0.2">
      <c r="A161" s="8" t="s">
        <v>60</v>
      </c>
      <c r="B161" s="8" t="s">
        <v>232</v>
      </c>
      <c r="C161" s="9" t="s">
        <v>517</v>
      </c>
      <c r="D161" s="9" t="s">
        <v>518</v>
      </c>
      <c r="E161" s="9" t="s">
        <v>13</v>
      </c>
      <c r="F161" s="10" t="s">
        <v>13</v>
      </c>
      <c r="G161" s="9"/>
      <c r="H161" s="83"/>
      <c r="I161" s="11">
        <f>SUM(I162,I179,I182,I186,I188,I190,I192,I201,I203,I208,I218)</f>
        <v>109572775</v>
      </c>
      <c r="J161" s="83"/>
      <c r="K161" s="11">
        <f>SUM(K162,K179,K182,K186,K188,K190,K192,K201,K203,K208,K218)</f>
        <v>143616314</v>
      </c>
      <c r="L161" s="83"/>
      <c r="M161" s="11">
        <f>SUM(M162,M179,M182,M186,M188,M190,M192,M201,M203,M208,M218)</f>
        <v>32042723</v>
      </c>
      <c r="N161" s="31"/>
      <c r="O161" s="11">
        <f>SUM(O162,O179,O182,O186,O188,O190,O192,O201,O203,O208,O218)</f>
        <v>285231812</v>
      </c>
      <c r="P161" s="47"/>
      <c r="Q161" s="12" t="s">
        <v>13</v>
      </c>
      <c r="R161" s="12" t="s">
        <v>13</v>
      </c>
      <c r="S161" s="12" t="s">
        <v>13</v>
      </c>
      <c r="T161" s="12" t="s">
        <v>13</v>
      </c>
      <c r="U161" s="12" t="s">
        <v>13</v>
      </c>
      <c r="X161" s="85"/>
    </row>
    <row r="162" spans="1:25" s="30" customFormat="1" ht="21" customHeight="1" x14ac:dyDescent="0.2">
      <c r="A162" s="13" t="s">
        <v>60</v>
      </c>
      <c r="B162" s="13" t="s">
        <v>233</v>
      </c>
      <c r="C162" s="14" t="s">
        <v>457</v>
      </c>
      <c r="D162" s="14" t="s">
        <v>519</v>
      </c>
      <c r="E162" s="14" t="s">
        <v>13</v>
      </c>
      <c r="F162" s="15" t="s">
        <v>13</v>
      </c>
      <c r="G162" s="14"/>
      <c r="H162" s="80"/>
      <c r="I162" s="16">
        <f>SUM(I163:I178)</f>
        <v>10062411</v>
      </c>
      <c r="J162" s="80"/>
      <c r="K162" s="16">
        <f>SUM(K163:K178)</f>
        <v>2140435</v>
      </c>
      <c r="L162" s="80"/>
      <c r="M162" s="16">
        <f>SUM(M163:M178)</f>
        <v>553681</v>
      </c>
      <c r="N162" s="32"/>
      <c r="O162" s="16">
        <f>SUM(O163:O178)</f>
        <v>12756527</v>
      </c>
      <c r="P162" s="48"/>
      <c r="Q162" s="17" t="s">
        <v>13</v>
      </c>
      <c r="R162" s="17" t="s">
        <v>13</v>
      </c>
      <c r="S162" s="17" t="s">
        <v>13</v>
      </c>
      <c r="T162" s="17" t="s">
        <v>13</v>
      </c>
      <c r="U162" s="17" t="s">
        <v>13</v>
      </c>
      <c r="X162" s="85"/>
    </row>
    <row r="163" spans="1:25" ht="21" customHeight="1" x14ac:dyDescent="0.2">
      <c r="A163" s="18" t="s">
        <v>60</v>
      </c>
      <c r="B163" s="18" t="s">
        <v>234</v>
      </c>
      <c r="C163" s="19" t="s">
        <v>13</v>
      </c>
      <c r="D163" s="19" t="s">
        <v>1029</v>
      </c>
      <c r="E163" s="19" t="s">
        <v>1030</v>
      </c>
      <c r="F163" s="20" t="s">
        <v>153</v>
      </c>
      <c r="G163" s="19">
        <v>11</v>
      </c>
      <c r="H163" s="81">
        <v>0</v>
      </c>
      <c r="I163" s="28">
        <f t="shared" si="8"/>
        <v>0</v>
      </c>
      <c r="J163" s="81">
        <v>2012</v>
      </c>
      <c r="K163" s="28">
        <f t="shared" si="9"/>
        <v>22132</v>
      </c>
      <c r="L163" s="81">
        <v>0</v>
      </c>
      <c r="M163" s="21">
        <f t="shared" si="10"/>
        <v>0</v>
      </c>
      <c r="N163" s="22">
        <f t="shared" si="11"/>
        <v>2012</v>
      </c>
      <c r="O163" s="21">
        <f t="shared" si="11"/>
        <v>22132</v>
      </c>
      <c r="P163" s="49" t="s">
        <v>1031</v>
      </c>
      <c r="Q163" s="23" t="s">
        <v>73</v>
      </c>
      <c r="R163" s="23" t="s">
        <v>74</v>
      </c>
      <c r="S163" s="23" t="s">
        <v>1032</v>
      </c>
      <c r="T163" s="23" t="s">
        <v>1032</v>
      </c>
      <c r="U163" s="23" t="s">
        <v>13</v>
      </c>
      <c r="W163" s="76"/>
      <c r="X163" s="85"/>
      <c r="Y163" s="77"/>
    </row>
    <row r="164" spans="1:25" ht="21" customHeight="1" x14ac:dyDescent="0.2">
      <c r="A164" s="18" t="s">
        <v>60</v>
      </c>
      <c r="B164" s="18" t="s">
        <v>235</v>
      </c>
      <c r="C164" s="19" t="s">
        <v>13</v>
      </c>
      <c r="D164" s="19" t="s">
        <v>1029</v>
      </c>
      <c r="E164" s="19" t="s">
        <v>1033</v>
      </c>
      <c r="F164" s="20" t="s">
        <v>153</v>
      </c>
      <c r="G164" s="19">
        <v>9</v>
      </c>
      <c r="H164" s="81">
        <v>4167</v>
      </c>
      <c r="I164" s="28">
        <f t="shared" si="8"/>
        <v>37503</v>
      </c>
      <c r="J164" s="81">
        <v>1440</v>
      </c>
      <c r="K164" s="28">
        <f t="shared" si="9"/>
        <v>12960</v>
      </c>
      <c r="L164" s="81">
        <v>3481</v>
      </c>
      <c r="M164" s="21">
        <f t="shared" si="10"/>
        <v>31329</v>
      </c>
      <c r="N164" s="22">
        <f t="shared" si="11"/>
        <v>9088</v>
      </c>
      <c r="O164" s="21">
        <f t="shared" si="11"/>
        <v>81792</v>
      </c>
      <c r="P164" s="49" t="s">
        <v>1034</v>
      </c>
      <c r="Q164" s="23" t="s">
        <v>13</v>
      </c>
      <c r="R164" s="23" t="s">
        <v>1006</v>
      </c>
      <c r="S164" s="23" t="s">
        <v>13</v>
      </c>
      <c r="T164" s="23" t="s">
        <v>1035</v>
      </c>
      <c r="U164" s="23" t="s">
        <v>13</v>
      </c>
      <c r="W164" s="76"/>
      <c r="X164" s="85"/>
      <c r="Y164" s="77"/>
    </row>
    <row r="165" spans="1:25" ht="21" customHeight="1" x14ac:dyDescent="0.2">
      <c r="A165" s="18" t="s">
        <v>60</v>
      </c>
      <c r="B165" s="18" t="s">
        <v>236</v>
      </c>
      <c r="C165" s="19" t="s">
        <v>13</v>
      </c>
      <c r="D165" s="19" t="s">
        <v>1036</v>
      </c>
      <c r="E165" s="19" t="s">
        <v>1030</v>
      </c>
      <c r="F165" s="20" t="s">
        <v>153</v>
      </c>
      <c r="G165" s="19">
        <v>11</v>
      </c>
      <c r="H165" s="81">
        <v>11420</v>
      </c>
      <c r="I165" s="28">
        <f t="shared" si="8"/>
        <v>125620</v>
      </c>
      <c r="J165" s="81">
        <v>64363</v>
      </c>
      <c r="K165" s="28">
        <f t="shared" si="9"/>
        <v>707993</v>
      </c>
      <c r="L165" s="81">
        <v>23477</v>
      </c>
      <c r="M165" s="21">
        <f t="shared" si="10"/>
        <v>258247</v>
      </c>
      <c r="N165" s="22">
        <f t="shared" si="11"/>
        <v>99260</v>
      </c>
      <c r="O165" s="21">
        <f t="shared" si="11"/>
        <v>1091860</v>
      </c>
      <c r="P165" s="49" t="s">
        <v>1037</v>
      </c>
      <c r="Q165" s="23" t="s">
        <v>13</v>
      </c>
      <c r="R165" s="23" t="s">
        <v>1006</v>
      </c>
      <c r="S165" s="23" t="s">
        <v>13</v>
      </c>
      <c r="T165" s="23" t="s">
        <v>1038</v>
      </c>
      <c r="U165" s="23" t="s">
        <v>13</v>
      </c>
      <c r="W165" s="76"/>
      <c r="X165" s="85"/>
      <c r="Y165" s="77"/>
    </row>
    <row r="166" spans="1:25" ht="21" customHeight="1" x14ac:dyDescent="0.2">
      <c r="A166" s="18" t="s">
        <v>60</v>
      </c>
      <c r="B166" s="18" t="s">
        <v>237</v>
      </c>
      <c r="C166" s="19" t="s">
        <v>13</v>
      </c>
      <c r="D166" s="19" t="s">
        <v>1036</v>
      </c>
      <c r="E166" s="19" t="s">
        <v>1033</v>
      </c>
      <c r="F166" s="20" t="s">
        <v>153</v>
      </c>
      <c r="G166" s="19">
        <v>9</v>
      </c>
      <c r="H166" s="81">
        <v>16100</v>
      </c>
      <c r="I166" s="28">
        <f t="shared" si="8"/>
        <v>144900</v>
      </c>
      <c r="J166" s="81">
        <v>154804</v>
      </c>
      <c r="K166" s="28">
        <f t="shared" si="9"/>
        <v>1393236</v>
      </c>
      <c r="L166" s="81">
        <v>29345</v>
      </c>
      <c r="M166" s="21">
        <f t="shared" si="10"/>
        <v>264105</v>
      </c>
      <c r="N166" s="22">
        <f t="shared" si="11"/>
        <v>200249</v>
      </c>
      <c r="O166" s="21">
        <f t="shared" si="11"/>
        <v>1802241</v>
      </c>
      <c r="P166" s="49" t="s">
        <v>1039</v>
      </c>
      <c r="Q166" s="23" t="s">
        <v>13</v>
      </c>
      <c r="R166" s="23" t="s">
        <v>1006</v>
      </c>
      <c r="S166" s="23" t="s">
        <v>13</v>
      </c>
      <c r="T166" s="23" t="s">
        <v>1040</v>
      </c>
      <c r="U166" s="23" t="s">
        <v>13</v>
      </c>
      <c r="W166" s="76"/>
      <c r="X166" s="85"/>
      <c r="Y166" s="77"/>
    </row>
    <row r="167" spans="1:25" ht="21" customHeight="1" x14ac:dyDescent="0.2">
      <c r="A167" s="18" t="s">
        <v>60</v>
      </c>
      <c r="B167" s="18" t="s">
        <v>238</v>
      </c>
      <c r="C167" s="19" t="s">
        <v>13</v>
      </c>
      <c r="D167" s="19" t="s">
        <v>1041</v>
      </c>
      <c r="E167" s="19" t="s">
        <v>1042</v>
      </c>
      <c r="F167" s="20" t="s">
        <v>153</v>
      </c>
      <c r="G167" s="19">
        <v>22</v>
      </c>
      <c r="H167" s="81">
        <v>14498</v>
      </c>
      <c r="I167" s="28">
        <f t="shared" si="8"/>
        <v>318956</v>
      </c>
      <c r="J167" s="81">
        <v>187</v>
      </c>
      <c r="K167" s="28">
        <f t="shared" si="9"/>
        <v>4114</v>
      </c>
      <c r="L167" s="81">
        <v>0</v>
      </c>
      <c r="M167" s="21">
        <f t="shared" si="10"/>
        <v>0</v>
      </c>
      <c r="N167" s="22">
        <f t="shared" si="11"/>
        <v>14685</v>
      </c>
      <c r="O167" s="21">
        <f t="shared" si="11"/>
        <v>323070</v>
      </c>
      <c r="P167" s="49" t="s">
        <v>1043</v>
      </c>
      <c r="Q167" s="23" t="s">
        <v>13</v>
      </c>
      <c r="R167" s="23" t="s">
        <v>1006</v>
      </c>
      <c r="S167" s="23" t="s">
        <v>13</v>
      </c>
      <c r="T167" s="23" t="s">
        <v>1044</v>
      </c>
      <c r="U167" s="23" t="s">
        <v>13</v>
      </c>
      <c r="W167" s="76"/>
      <c r="X167" s="85"/>
      <c r="Y167" s="77"/>
    </row>
    <row r="168" spans="1:25" ht="21" customHeight="1" x14ac:dyDescent="0.2">
      <c r="A168" s="18" t="s">
        <v>60</v>
      </c>
      <c r="B168" s="18" t="s">
        <v>239</v>
      </c>
      <c r="C168" s="19" t="s">
        <v>13</v>
      </c>
      <c r="D168" s="19" t="s">
        <v>1045</v>
      </c>
      <c r="E168" s="19" t="s">
        <v>13</v>
      </c>
      <c r="F168" s="20" t="s">
        <v>153</v>
      </c>
      <c r="G168" s="19">
        <v>24</v>
      </c>
      <c r="H168" s="81">
        <v>13986</v>
      </c>
      <c r="I168" s="28">
        <f t="shared" si="8"/>
        <v>335664</v>
      </c>
      <c r="J168" s="81">
        <v>0</v>
      </c>
      <c r="K168" s="28">
        <f t="shared" si="9"/>
        <v>0</v>
      </c>
      <c r="L168" s="81">
        <v>0</v>
      </c>
      <c r="M168" s="21">
        <f t="shared" si="10"/>
        <v>0</v>
      </c>
      <c r="N168" s="22">
        <f t="shared" si="11"/>
        <v>13986</v>
      </c>
      <c r="O168" s="21">
        <f t="shared" si="11"/>
        <v>335664</v>
      </c>
      <c r="P168" s="49" t="s">
        <v>1046</v>
      </c>
      <c r="Q168" s="23" t="s">
        <v>90</v>
      </c>
      <c r="R168" s="23" t="s">
        <v>1006</v>
      </c>
      <c r="S168" s="23" t="s">
        <v>13</v>
      </c>
      <c r="T168" s="23" t="s">
        <v>1047</v>
      </c>
      <c r="U168" s="23" t="s">
        <v>13</v>
      </c>
      <c r="W168" s="76"/>
      <c r="X168" s="85"/>
      <c r="Y168" s="77"/>
    </row>
    <row r="169" spans="1:25" ht="21" customHeight="1" x14ac:dyDescent="0.2">
      <c r="A169" s="18" t="s">
        <v>60</v>
      </c>
      <c r="B169" s="18" t="s">
        <v>240</v>
      </c>
      <c r="C169" s="19" t="s">
        <v>13</v>
      </c>
      <c r="D169" s="19" t="s">
        <v>1048</v>
      </c>
      <c r="E169" s="19" t="s">
        <v>1049</v>
      </c>
      <c r="F169" s="20" t="s">
        <v>153</v>
      </c>
      <c r="G169" s="19">
        <v>11</v>
      </c>
      <c r="H169" s="81">
        <v>78036</v>
      </c>
      <c r="I169" s="28">
        <f t="shared" si="8"/>
        <v>858396</v>
      </c>
      <c r="J169" s="81">
        <v>0</v>
      </c>
      <c r="K169" s="28">
        <f t="shared" si="9"/>
        <v>0</v>
      </c>
      <c r="L169" s="81">
        <v>0</v>
      </c>
      <c r="M169" s="21">
        <f t="shared" si="10"/>
        <v>0</v>
      </c>
      <c r="N169" s="22">
        <f t="shared" si="11"/>
        <v>78036</v>
      </c>
      <c r="O169" s="21">
        <f t="shared" si="11"/>
        <v>858396</v>
      </c>
      <c r="P169" s="49" t="s">
        <v>151</v>
      </c>
      <c r="Q169" s="23" t="s">
        <v>90</v>
      </c>
      <c r="R169" s="23" t="s">
        <v>1006</v>
      </c>
      <c r="S169" s="23" t="s">
        <v>13</v>
      </c>
      <c r="T169" s="23" t="s">
        <v>1050</v>
      </c>
      <c r="U169" s="23" t="s">
        <v>13</v>
      </c>
      <c r="W169" s="76"/>
      <c r="X169" s="85"/>
      <c r="Y169" s="77"/>
    </row>
    <row r="170" spans="1:25" ht="21" customHeight="1" x14ac:dyDescent="0.2">
      <c r="A170" s="18" t="s">
        <v>60</v>
      </c>
      <c r="B170" s="18" t="s">
        <v>241</v>
      </c>
      <c r="C170" s="19" t="s">
        <v>13</v>
      </c>
      <c r="D170" s="19" t="s">
        <v>1051</v>
      </c>
      <c r="E170" s="19" t="s">
        <v>1052</v>
      </c>
      <c r="F170" s="20" t="s">
        <v>153</v>
      </c>
      <c r="G170" s="19">
        <v>11</v>
      </c>
      <c r="H170" s="81">
        <v>280527</v>
      </c>
      <c r="I170" s="28">
        <f t="shared" si="8"/>
        <v>3085797</v>
      </c>
      <c r="J170" s="81">
        <v>0</v>
      </c>
      <c r="K170" s="28">
        <f t="shared" si="9"/>
        <v>0</v>
      </c>
      <c r="L170" s="81">
        <v>0</v>
      </c>
      <c r="M170" s="21">
        <f t="shared" si="10"/>
        <v>0</v>
      </c>
      <c r="N170" s="22">
        <f t="shared" si="11"/>
        <v>280527</v>
      </c>
      <c r="O170" s="21">
        <f t="shared" si="11"/>
        <v>3085797</v>
      </c>
      <c r="P170" s="49" t="s">
        <v>134</v>
      </c>
      <c r="Q170" s="23" t="s">
        <v>135</v>
      </c>
      <c r="R170" s="23" t="s">
        <v>1006</v>
      </c>
      <c r="S170" s="23" t="s">
        <v>13</v>
      </c>
      <c r="T170" s="23" t="s">
        <v>1053</v>
      </c>
      <c r="U170" s="23" t="s">
        <v>13</v>
      </c>
      <c r="W170" s="76"/>
      <c r="X170" s="85"/>
      <c r="Y170" s="77"/>
    </row>
    <row r="171" spans="1:25" ht="21" customHeight="1" x14ac:dyDescent="0.2">
      <c r="A171" s="18" t="s">
        <v>60</v>
      </c>
      <c r="B171" s="18" t="s">
        <v>242</v>
      </c>
      <c r="C171" s="19" t="s">
        <v>13</v>
      </c>
      <c r="D171" s="19" t="s">
        <v>1054</v>
      </c>
      <c r="E171" s="19" t="s">
        <v>1055</v>
      </c>
      <c r="F171" s="20" t="s">
        <v>153</v>
      </c>
      <c r="G171" s="19">
        <v>2</v>
      </c>
      <c r="H171" s="81">
        <v>22200</v>
      </c>
      <c r="I171" s="28">
        <f t="shared" si="8"/>
        <v>44400</v>
      </c>
      <c r="J171" s="81">
        <v>0</v>
      </c>
      <c r="K171" s="28">
        <f t="shared" si="9"/>
        <v>0</v>
      </c>
      <c r="L171" s="81">
        <v>0</v>
      </c>
      <c r="M171" s="21">
        <f t="shared" si="10"/>
        <v>0</v>
      </c>
      <c r="N171" s="22">
        <f t="shared" si="11"/>
        <v>22200</v>
      </c>
      <c r="O171" s="21">
        <f t="shared" si="11"/>
        <v>44400</v>
      </c>
      <c r="P171" s="49" t="s">
        <v>151</v>
      </c>
      <c r="Q171" s="23" t="s">
        <v>90</v>
      </c>
      <c r="R171" s="23" t="s">
        <v>1006</v>
      </c>
      <c r="S171" s="23" t="s">
        <v>13</v>
      </c>
      <c r="T171" s="23" t="s">
        <v>1056</v>
      </c>
      <c r="U171" s="23" t="s">
        <v>13</v>
      </c>
      <c r="W171" s="76"/>
      <c r="X171" s="85"/>
      <c r="Y171" s="77"/>
    </row>
    <row r="172" spans="1:25" ht="21" customHeight="1" x14ac:dyDescent="0.2">
      <c r="A172" s="18" t="s">
        <v>60</v>
      </c>
      <c r="B172" s="18" t="s">
        <v>243</v>
      </c>
      <c r="C172" s="19" t="s">
        <v>13</v>
      </c>
      <c r="D172" s="19" t="s">
        <v>1054</v>
      </c>
      <c r="E172" s="19" t="s">
        <v>1057</v>
      </c>
      <c r="F172" s="20" t="s">
        <v>153</v>
      </c>
      <c r="G172" s="19">
        <v>3</v>
      </c>
      <c r="H172" s="81">
        <v>32022</v>
      </c>
      <c r="I172" s="28">
        <f t="shared" si="8"/>
        <v>96066</v>
      </c>
      <c r="J172" s="81">
        <v>0</v>
      </c>
      <c r="K172" s="28">
        <f t="shared" si="9"/>
        <v>0</v>
      </c>
      <c r="L172" s="81">
        <v>0</v>
      </c>
      <c r="M172" s="21">
        <f t="shared" si="10"/>
        <v>0</v>
      </c>
      <c r="N172" s="22">
        <f t="shared" si="11"/>
        <v>32022</v>
      </c>
      <c r="O172" s="21">
        <f t="shared" si="11"/>
        <v>96066</v>
      </c>
      <c r="P172" s="49" t="s">
        <v>151</v>
      </c>
      <c r="Q172" s="23" t="s">
        <v>90</v>
      </c>
      <c r="R172" s="23" t="s">
        <v>1006</v>
      </c>
      <c r="S172" s="23" t="s">
        <v>13</v>
      </c>
      <c r="T172" s="23" t="s">
        <v>1058</v>
      </c>
      <c r="U172" s="23" t="s">
        <v>13</v>
      </c>
      <c r="W172" s="76"/>
      <c r="X172" s="85"/>
      <c r="Y172" s="77"/>
    </row>
    <row r="173" spans="1:25" ht="21" customHeight="1" x14ac:dyDescent="0.2">
      <c r="A173" s="18" t="s">
        <v>60</v>
      </c>
      <c r="B173" s="18" t="s">
        <v>244</v>
      </c>
      <c r="C173" s="19" t="s">
        <v>13</v>
      </c>
      <c r="D173" s="19" t="s">
        <v>1054</v>
      </c>
      <c r="E173" s="19" t="s">
        <v>1059</v>
      </c>
      <c r="F173" s="20" t="s">
        <v>153</v>
      </c>
      <c r="G173" s="19">
        <v>1</v>
      </c>
      <c r="H173" s="81">
        <v>48032</v>
      </c>
      <c r="I173" s="28">
        <f t="shared" si="8"/>
        <v>48032</v>
      </c>
      <c r="J173" s="81">
        <v>0</v>
      </c>
      <c r="K173" s="28">
        <f t="shared" si="9"/>
        <v>0</v>
      </c>
      <c r="L173" s="81">
        <v>0</v>
      </c>
      <c r="M173" s="21">
        <f t="shared" si="10"/>
        <v>0</v>
      </c>
      <c r="N173" s="22">
        <f t="shared" si="11"/>
        <v>48032</v>
      </c>
      <c r="O173" s="21">
        <f t="shared" si="11"/>
        <v>48032</v>
      </c>
      <c r="P173" s="49" t="s">
        <v>151</v>
      </c>
      <c r="Q173" s="23" t="s">
        <v>90</v>
      </c>
      <c r="R173" s="23" t="s">
        <v>1006</v>
      </c>
      <c r="S173" s="23" t="s">
        <v>13</v>
      </c>
      <c r="T173" s="23" t="s">
        <v>1060</v>
      </c>
      <c r="U173" s="23" t="s">
        <v>13</v>
      </c>
      <c r="W173" s="76"/>
      <c r="X173" s="85"/>
      <c r="Y173" s="77"/>
    </row>
    <row r="174" spans="1:25" ht="21" customHeight="1" x14ac:dyDescent="0.2">
      <c r="A174" s="18" t="s">
        <v>60</v>
      </c>
      <c r="B174" s="18" t="s">
        <v>245</v>
      </c>
      <c r="C174" s="19" t="s">
        <v>13</v>
      </c>
      <c r="D174" s="19" t="s">
        <v>1054</v>
      </c>
      <c r="E174" s="19" t="s">
        <v>1061</v>
      </c>
      <c r="F174" s="20" t="s">
        <v>153</v>
      </c>
      <c r="G174" s="19">
        <v>1</v>
      </c>
      <c r="H174" s="81">
        <v>60007</v>
      </c>
      <c r="I174" s="28">
        <f t="shared" si="8"/>
        <v>60007</v>
      </c>
      <c r="J174" s="81">
        <v>0</v>
      </c>
      <c r="K174" s="28">
        <f t="shared" si="9"/>
        <v>0</v>
      </c>
      <c r="L174" s="81">
        <v>0</v>
      </c>
      <c r="M174" s="21">
        <f t="shared" si="10"/>
        <v>0</v>
      </c>
      <c r="N174" s="22">
        <f t="shared" si="11"/>
        <v>60007</v>
      </c>
      <c r="O174" s="21">
        <f t="shared" si="11"/>
        <v>60007</v>
      </c>
      <c r="P174" s="49" t="s">
        <v>151</v>
      </c>
      <c r="Q174" s="23" t="s">
        <v>90</v>
      </c>
      <c r="R174" s="23" t="s">
        <v>1006</v>
      </c>
      <c r="S174" s="23" t="s">
        <v>13</v>
      </c>
      <c r="T174" s="23" t="s">
        <v>1062</v>
      </c>
      <c r="U174" s="23" t="s">
        <v>13</v>
      </c>
      <c r="W174" s="76"/>
      <c r="X174" s="85"/>
      <c r="Y174" s="77"/>
    </row>
    <row r="175" spans="1:25" ht="21" customHeight="1" x14ac:dyDescent="0.2">
      <c r="A175" s="18" t="s">
        <v>60</v>
      </c>
      <c r="B175" s="18" t="s">
        <v>246</v>
      </c>
      <c r="C175" s="19" t="s">
        <v>13</v>
      </c>
      <c r="D175" s="19" t="s">
        <v>1054</v>
      </c>
      <c r="E175" s="19" t="s">
        <v>1063</v>
      </c>
      <c r="F175" s="20" t="s">
        <v>153</v>
      </c>
      <c r="G175" s="19">
        <v>3</v>
      </c>
      <c r="H175" s="81">
        <v>74000</v>
      </c>
      <c r="I175" s="28">
        <f t="shared" si="8"/>
        <v>222000</v>
      </c>
      <c r="J175" s="81">
        <v>0</v>
      </c>
      <c r="K175" s="28">
        <f t="shared" si="9"/>
        <v>0</v>
      </c>
      <c r="L175" s="81">
        <v>0</v>
      </c>
      <c r="M175" s="21">
        <f t="shared" si="10"/>
        <v>0</v>
      </c>
      <c r="N175" s="22">
        <f t="shared" si="11"/>
        <v>74000</v>
      </c>
      <c r="O175" s="21">
        <f t="shared" si="11"/>
        <v>222000</v>
      </c>
      <c r="P175" s="49" t="s">
        <v>151</v>
      </c>
      <c r="Q175" s="23" t="s">
        <v>90</v>
      </c>
      <c r="R175" s="23" t="s">
        <v>1006</v>
      </c>
      <c r="S175" s="23" t="s">
        <v>13</v>
      </c>
      <c r="T175" s="23" t="s">
        <v>1064</v>
      </c>
      <c r="U175" s="23" t="s">
        <v>13</v>
      </c>
      <c r="W175" s="76"/>
      <c r="X175" s="85"/>
      <c r="Y175" s="77"/>
    </row>
    <row r="176" spans="1:25" ht="21" customHeight="1" x14ac:dyDescent="0.2">
      <c r="A176" s="18" t="s">
        <v>60</v>
      </c>
      <c r="B176" s="18" t="s">
        <v>247</v>
      </c>
      <c r="C176" s="19" t="s">
        <v>13</v>
      </c>
      <c r="D176" s="19" t="s">
        <v>1048</v>
      </c>
      <c r="E176" s="19" t="s">
        <v>1065</v>
      </c>
      <c r="F176" s="20" t="s">
        <v>153</v>
      </c>
      <c r="G176" s="19">
        <v>9</v>
      </c>
      <c r="H176" s="81">
        <v>161320</v>
      </c>
      <c r="I176" s="28">
        <f t="shared" si="8"/>
        <v>1451880</v>
      </c>
      <c r="J176" s="81">
        <v>0</v>
      </c>
      <c r="K176" s="28">
        <f t="shared" si="9"/>
        <v>0</v>
      </c>
      <c r="L176" s="81">
        <v>0</v>
      </c>
      <c r="M176" s="21">
        <f t="shared" si="10"/>
        <v>0</v>
      </c>
      <c r="N176" s="22">
        <f t="shared" si="11"/>
        <v>161320</v>
      </c>
      <c r="O176" s="21">
        <f t="shared" si="11"/>
        <v>1451880</v>
      </c>
      <c r="P176" s="49" t="s">
        <v>151</v>
      </c>
      <c r="Q176" s="23" t="s">
        <v>90</v>
      </c>
      <c r="R176" s="23" t="s">
        <v>1006</v>
      </c>
      <c r="S176" s="23" t="s">
        <v>13</v>
      </c>
      <c r="T176" s="23" t="s">
        <v>1066</v>
      </c>
      <c r="U176" s="23" t="s">
        <v>13</v>
      </c>
      <c r="W176" s="76"/>
      <c r="X176" s="85"/>
      <c r="Y176" s="77"/>
    </row>
    <row r="177" spans="1:25" ht="21" customHeight="1" x14ac:dyDescent="0.2">
      <c r="A177" s="18" t="s">
        <v>60</v>
      </c>
      <c r="B177" s="18" t="s">
        <v>248</v>
      </c>
      <c r="C177" s="19" t="s">
        <v>13</v>
      </c>
      <c r="D177" s="19" t="s">
        <v>1051</v>
      </c>
      <c r="E177" s="19" t="s">
        <v>1067</v>
      </c>
      <c r="F177" s="20" t="s">
        <v>153</v>
      </c>
      <c r="G177" s="19">
        <v>9</v>
      </c>
      <c r="H177" s="81">
        <v>336296</v>
      </c>
      <c r="I177" s="28">
        <f t="shared" si="8"/>
        <v>3026664</v>
      </c>
      <c r="J177" s="81">
        <v>0</v>
      </c>
      <c r="K177" s="28">
        <f t="shared" si="9"/>
        <v>0</v>
      </c>
      <c r="L177" s="81">
        <v>0</v>
      </c>
      <c r="M177" s="21">
        <f t="shared" si="10"/>
        <v>0</v>
      </c>
      <c r="N177" s="22">
        <f t="shared" si="11"/>
        <v>336296</v>
      </c>
      <c r="O177" s="21">
        <f t="shared" si="11"/>
        <v>3026664</v>
      </c>
      <c r="P177" s="49" t="s">
        <v>151</v>
      </c>
      <c r="Q177" s="23" t="s">
        <v>90</v>
      </c>
      <c r="R177" s="23" t="s">
        <v>1006</v>
      </c>
      <c r="S177" s="23" t="s">
        <v>13</v>
      </c>
      <c r="T177" s="23" t="s">
        <v>1068</v>
      </c>
      <c r="U177" s="23" t="s">
        <v>13</v>
      </c>
      <c r="W177" s="76"/>
      <c r="X177" s="85"/>
      <c r="Y177" s="77"/>
    </row>
    <row r="178" spans="1:25" ht="21" customHeight="1" x14ac:dyDescent="0.2">
      <c r="A178" s="18" t="s">
        <v>60</v>
      </c>
      <c r="B178" s="18" t="s">
        <v>249</v>
      </c>
      <c r="C178" s="19" t="s">
        <v>13</v>
      </c>
      <c r="D178" s="19" t="s">
        <v>1054</v>
      </c>
      <c r="E178" s="19" t="s">
        <v>1069</v>
      </c>
      <c r="F178" s="20" t="s">
        <v>153</v>
      </c>
      <c r="G178" s="19">
        <v>2</v>
      </c>
      <c r="H178" s="81">
        <v>103263</v>
      </c>
      <c r="I178" s="28">
        <f t="shared" si="8"/>
        <v>206526</v>
      </c>
      <c r="J178" s="81">
        <v>0</v>
      </c>
      <c r="K178" s="28">
        <f t="shared" si="9"/>
        <v>0</v>
      </c>
      <c r="L178" s="81">
        <v>0</v>
      </c>
      <c r="M178" s="21">
        <f t="shared" si="10"/>
        <v>0</v>
      </c>
      <c r="N178" s="22">
        <f t="shared" si="11"/>
        <v>103263</v>
      </c>
      <c r="O178" s="21">
        <f t="shared" si="11"/>
        <v>206526</v>
      </c>
      <c r="P178" s="49" t="s">
        <v>151</v>
      </c>
      <c r="Q178" s="23" t="s">
        <v>90</v>
      </c>
      <c r="R178" s="23" t="s">
        <v>1006</v>
      </c>
      <c r="S178" s="23" t="s">
        <v>13</v>
      </c>
      <c r="T178" s="23" t="s">
        <v>1070</v>
      </c>
      <c r="U178" s="23" t="s">
        <v>13</v>
      </c>
      <c r="W178" s="76"/>
      <c r="X178" s="85"/>
      <c r="Y178" s="77"/>
    </row>
    <row r="179" spans="1:25" s="30" customFormat="1" ht="21" customHeight="1" x14ac:dyDescent="0.2">
      <c r="A179" s="13" t="s">
        <v>60</v>
      </c>
      <c r="B179" s="13" t="s">
        <v>250</v>
      </c>
      <c r="C179" s="14" t="s">
        <v>460</v>
      </c>
      <c r="D179" s="14" t="s">
        <v>520</v>
      </c>
      <c r="E179" s="14" t="s">
        <v>13</v>
      </c>
      <c r="F179" s="15" t="s">
        <v>13</v>
      </c>
      <c r="G179" s="14"/>
      <c r="H179" s="80"/>
      <c r="I179" s="16">
        <f>SUM(I180:I181)</f>
        <v>310615</v>
      </c>
      <c r="J179" s="80"/>
      <c r="K179" s="16">
        <f>SUM(K180:K181)</f>
        <v>2505188</v>
      </c>
      <c r="L179" s="80"/>
      <c r="M179" s="16">
        <f>SUM(M180:M181)</f>
        <v>16246</v>
      </c>
      <c r="N179" s="32"/>
      <c r="O179" s="16">
        <f>SUM(O180:O181)</f>
        <v>2832049</v>
      </c>
      <c r="P179" s="48"/>
      <c r="Q179" s="17" t="s">
        <v>13</v>
      </c>
      <c r="R179" s="17" t="s">
        <v>13</v>
      </c>
      <c r="S179" s="17" t="s">
        <v>13</v>
      </c>
      <c r="T179" s="17" t="s">
        <v>13</v>
      </c>
      <c r="U179" s="17" t="s">
        <v>13</v>
      </c>
      <c r="X179" s="85"/>
    </row>
    <row r="180" spans="1:25" ht="21" customHeight="1" x14ac:dyDescent="0.2">
      <c r="A180" s="18" t="s">
        <v>60</v>
      </c>
      <c r="B180" s="18" t="s">
        <v>251</v>
      </c>
      <c r="C180" s="19" t="s">
        <v>13</v>
      </c>
      <c r="D180" s="19" t="s">
        <v>520</v>
      </c>
      <c r="E180" s="19" t="s">
        <v>1071</v>
      </c>
      <c r="F180" s="20" t="s">
        <v>153</v>
      </c>
      <c r="G180" s="19">
        <v>15</v>
      </c>
      <c r="H180" s="81">
        <v>11737</v>
      </c>
      <c r="I180" s="28">
        <f t="shared" si="8"/>
        <v>176055</v>
      </c>
      <c r="J180" s="81">
        <v>92412</v>
      </c>
      <c r="K180" s="28">
        <f t="shared" si="9"/>
        <v>1386180</v>
      </c>
      <c r="L180" s="81">
        <v>786</v>
      </c>
      <c r="M180" s="21">
        <f t="shared" si="10"/>
        <v>11790</v>
      </c>
      <c r="N180" s="22">
        <f t="shared" si="11"/>
        <v>104935</v>
      </c>
      <c r="O180" s="21">
        <f t="shared" si="11"/>
        <v>1574025</v>
      </c>
      <c r="P180" s="49" t="s">
        <v>1072</v>
      </c>
      <c r="Q180" s="23" t="s">
        <v>13</v>
      </c>
      <c r="R180" s="23" t="s">
        <v>1006</v>
      </c>
      <c r="S180" s="23" t="s">
        <v>13</v>
      </c>
      <c r="T180" s="23" t="s">
        <v>1073</v>
      </c>
      <c r="U180" s="23" t="s">
        <v>13</v>
      </c>
      <c r="W180" s="76"/>
      <c r="X180" s="85"/>
      <c r="Y180" s="77"/>
    </row>
    <row r="181" spans="1:25" ht="21" customHeight="1" x14ac:dyDescent="0.2">
      <c r="A181" s="18" t="s">
        <v>60</v>
      </c>
      <c r="B181" s="18" t="s">
        <v>252</v>
      </c>
      <c r="C181" s="19" t="s">
        <v>13</v>
      </c>
      <c r="D181" s="19" t="s">
        <v>520</v>
      </c>
      <c r="E181" s="19" t="s">
        <v>1074</v>
      </c>
      <c r="F181" s="20" t="s">
        <v>153</v>
      </c>
      <c r="G181" s="19">
        <v>8</v>
      </c>
      <c r="H181" s="81">
        <v>16820</v>
      </c>
      <c r="I181" s="28">
        <f t="shared" si="8"/>
        <v>134560</v>
      </c>
      <c r="J181" s="81">
        <v>139876</v>
      </c>
      <c r="K181" s="28">
        <f t="shared" si="9"/>
        <v>1119008</v>
      </c>
      <c r="L181" s="81">
        <v>557</v>
      </c>
      <c r="M181" s="21">
        <f t="shared" si="10"/>
        <v>4456</v>
      </c>
      <c r="N181" s="22">
        <f t="shared" si="11"/>
        <v>157253</v>
      </c>
      <c r="O181" s="21">
        <f t="shared" si="11"/>
        <v>1258024</v>
      </c>
      <c r="P181" s="49" t="s">
        <v>1075</v>
      </c>
      <c r="Q181" s="23" t="s">
        <v>13</v>
      </c>
      <c r="R181" s="23" t="s">
        <v>1006</v>
      </c>
      <c r="S181" s="23" t="s">
        <v>13</v>
      </c>
      <c r="T181" s="23" t="s">
        <v>1076</v>
      </c>
      <c r="U181" s="23" t="s">
        <v>13</v>
      </c>
      <c r="W181" s="76"/>
      <c r="X181" s="85"/>
      <c r="Y181" s="77"/>
    </row>
    <row r="182" spans="1:25" s="30" customFormat="1" ht="21" customHeight="1" x14ac:dyDescent="0.2">
      <c r="A182" s="13" t="s">
        <v>60</v>
      </c>
      <c r="B182" s="13" t="s">
        <v>253</v>
      </c>
      <c r="C182" s="14" t="s">
        <v>463</v>
      </c>
      <c r="D182" s="14" t="s">
        <v>521</v>
      </c>
      <c r="E182" s="14" t="s">
        <v>13</v>
      </c>
      <c r="F182" s="15" t="s">
        <v>13</v>
      </c>
      <c r="G182" s="14"/>
      <c r="H182" s="80"/>
      <c r="I182" s="16">
        <f>SUM(I183:I185)</f>
        <v>4366503</v>
      </c>
      <c r="J182" s="80"/>
      <c r="K182" s="16">
        <f>SUM(K183:K185)</f>
        <v>28893778</v>
      </c>
      <c r="L182" s="80"/>
      <c r="M182" s="16">
        <f>SUM(M183:M185)</f>
        <v>231087</v>
      </c>
      <c r="N182" s="32"/>
      <c r="O182" s="16">
        <f>SUM(O183:O185)</f>
        <v>33491368</v>
      </c>
      <c r="P182" s="48"/>
      <c r="Q182" s="17" t="s">
        <v>13</v>
      </c>
      <c r="R182" s="17" t="s">
        <v>13</v>
      </c>
      <c r="S182" s="17" t="s">
        <v>13</v>
      </c>
      <c r="T182" s="17" t="s">
        <v>13</v>
      </c>
      <c r="U182" s="17" t="s">
        <v>13</v>
      </c>
      <c r="X182" s="85"/>
    </row>
    <row r="183" spans="1:25" ht="21" customHeight="1" x14ac:dyDescent="0.2">
      <c r="A183" s="18" t="s">
        <v>60</v>
      </c>
      <c r="B183" s="18" t="s">
        <v>254</v>
      </c>
      <c r="C183" s="19" t="s">
        <v>13</v>
      </c>
      <c r="D183" s="19" t="s">
        <v>521</v>
      </c>
      <c r="E183" s="19" t="s">
        <v>1077</v>
      </c>
      <c r="F183" s="20" t="s">
        <v>68</v>
      </c>
      <c r="G183" s="19">
        <v>186</v>
      </c>
      <c r="H183" s="81">
        <v>5530</v>
      </c>
      <c r="I183" s="28">
        <f t="shared" si="8"/>
        <v>1028580</v>
      </c>
      <c r="J183" s="81">
        <v>41263</v>
      </c>
      <c r="K183" s="28">
        <f t="shared" si="9"/>
        <v>7674918</v>
      </c>
      <c r="L183" s="81">
        <v>559</v>
      </c>
      <c r="M183" s="21">
        <f t="shared" si="10"/>
        <v>103974</v>
      </c>
      <c r="N183" s="22">
        <f t="shared" si="11"/>
        <v>47352</v>
      </c>
      <c r="O183" s="21">
        <f t="shared" si="11"/>
        <v>8807472</v>
      </c>
      <c r="P183" s="49" t="s">
        <v>1078</v>
      </c>
      <c r="Q183" s="23" t="s">
        <v>13</v>
      </c>
      <c r="R183" s="23" t="s">
        <v>1006</v>
      </c>
      <c r="S183" s="23" t="s">
        <v>13</v>
      </c>
      <c r="T183" s="23" t="s">
        <v>1079</v>
      </c>
      <c r="U183" s="23" t="s">
        <v>13</v>
      </c>
      <c r="W183" s="76"/>
      <c r="X183" s="85"/>
      <c r="Y183" s="77"/>
    </row>
    <row r="184" spans="1:25" ht="21" customHeight="1" x14ac:dyDescent="0.2">
      <c r="A184" s="18" t="s">
        <v>60</v>
      </c>
      <c r="B184" s="18" t="s">
        <v>255</v>
      </c>
      <c r="C184" s="19" t="s">
        <v>13</v>
      </c>
      <c r="D184" s="19" t="s">
        <v>521</v>
      </c>
      <c r="E184" s="19" t="s">
        <v>1080</v>
      </c>
      <c r="F184" s="20" t="s">
        <v>68</v>
      </c>
      <c r="G184" s="19">
        <v>248</v>
      </c>
      <c r="H184" s="81">
        <v>6753</v>
      </c>
      <c r="I184" s="28">
        <f t="shared" si="8"/>
        <v>1674744</v>
      </c>
      <c r="J184" s="81">
        <v>52854</v>
      </c>
      <c r="K184" s="28">
        <f t="shared" si="9"/>
        <v>13107792</v>
      </c>
      <c r="L184" s="81">
        <v>497</v>
      </c>
      <c r="M184" s="21">
        <f t="shared" si="10"/>
        <v>123256</v>
      </c>
      <c r="N184" s="22">
        <f t="shared" si="11"/>
        <v>60104</v>
      </c>
      <c r="O184" s="21">
        <f t="shared" si="11"/>
        <v>14905792</v>
      </c>
      <c r="P184" s="49" t="s">
        <v>1081</v>
      </c>
      <c r="Q184" s="23" t="s">
        <v>13</v>
      </c>
      <c r="R184" s="23" t="s">
        <v>1006</v>
      </c>
      <c r="S184" s="23" t="s">
        <v>13</v>
      </c>
      <c r="T184" s="23" t="s">
        <v>1082</v>
      </c>
      <c r="U184" s="23" t="s">
        <v>13</v>
      </c>
      <c r="W184" s="76"/>
      <c r="X184" s="85"/>
      <c r="Y184" s="77"/>
    </row>
    <row r="185" spans="1:25" ht="21" customHeight="1" x14ac:dyDescent="0.2">
      <c r="A185" s="18" t="s">
        <v>60</v>
      </c>
      <c r="B185" s="18" t="s">
        <v>256</v>
      </c>
      <c r="C185" s="19" t="s">
        <v>13</v>
      </c>
      <c r="D185" s="19" t="s">
        <v>521</v>
      </c>
      <c r="E185" s="19" t="s">
        <v>1083</v>
      </c>
      <c r="F185" s="20" t="s">
        <v>68</v>
      </c>
      <c r="G185" s="19">
        <v>203</v>
      </c>
      <c r="H185" s="81">
        <v>8193</v>
      </c>
      <c r="I185" s="28">
        <f t="shared" si="8"/>
        <v>1663179</v>
      </c>
      <c r="J185" s="81">
        <v>39956</v>
      </c>
      <c r="K185" s="28">
        <f t="shared" si="9"/>
        <v>8111068</v>
      </c>
      <c r="L185" s="81">
        <v>19</v>
      </c>
      <c r="M185" s="21">
        <f t="shared" si="10"/>
        <v>3857</v>
      </c>
      <c r="N185" s="22">
        <f t="shared" si="11"/>
        <v>48168</v>
      </c>
      <c r="O185" s="21">
        <f t="shared" si="11"/>
        <v>9778104</v>
      </c>
      <c r="P185" s="49" t="s">
        <v>1084</v>
      </c>
      <c r="Q185" s="23" t="s">
        <v>73</v>
      </c>
      <c r="R185" s="23" t="s">
        <v>74</v>
      </c>
      <c r="S185" s="23" t="s">
        <v>1085</v>
      </c>
      <c r="T185" s="23" t="s">
        <v>1085</v>
      </c>
      <c r="U185" s="23" t="s">
        <v>13</v>
      </c>
      <c r="W185" s="76"/>
      <c r="X185" s="85"/>
      <c r="Y185" s="77"/>
    </row>
    <row r="186" spans="1:25" s="30" customFormat="1" ht="21" customHeight="1" x14ac:dyDescent="0.2">
      <c r="A186" s="13" t="s">
        <v>60</v>
      </c>
      <c r="B186" s="13" t="s">
        <v>257</v>
      </c>
      <c r="C186" s="14" t="s">
        <v>466</v>
      </c>
      <c r="D186" s="14" t="s">
        <v>522</v>
      </c>
      <c r="E186" s="14" t="s">
        <v>13</v>
      </c>
      <c r="F186" s="15" t="s">
        <v>13</v>
      </c>
      <c r="G186" s="14"/>
      <c r="H186" s="80"/>
      <c r="I186" s="16">
        <f>SUM(I187)</f>
        <v>1051281</v>
      </c>
      <c r="J186" s="80"/>
      <c r="K186" s="16">
        <f>SUM(K187)</f>
        <v>0</v>
      </c>
      <c r="L186" s="80"/>
      <c r="M186" s="16">
        <f>SUM(M187)</f>
        <v>0</v>
      </c>
      <c r="N186" s="32"/>
      <c r="O186" s="16">
        <f>SUM(O187)</f>
        <v>1051281</v>
      </c>
      <c r="P186" s="48"/>
      <c r="Q186" s="17" t="s">
        <v>13</v>
      </c>
      <c r="R186" s="17" t="s">
        <v>13</v>
      </c>
      <c r="S186" s="17" t="s">
        <v>13</v>
      </c>
      <c r="T186" s="17" t="s">
        <v>13</v>
      </c>
      <c r="U186" s="17" t="s">
        <v>13</v>
      </c>
      <c r="X186" s="85"/>
    </row>
    <row r="187" spans="1:25" ht="21" customHeight="1" x14ac:dyDescent="0.2">
      <c r="A187" s="18" t="s">
        <v>60</v>
      </c>
      <c r="B187" s="18" t="s">
        <v>258</v>
      </c>
      <c r="C187" s="19" t="s">
        <v>13</v>
      </c>
      <c r="D187" s="19" t="s">
        <v>1086</v>
      </c>
      <c r="E187" s="19" t="s">
        <v>1087</v>
      </c>
      <c r="F187" s="20" t="s">
        <v>153</v>
      </c>
      <c r="G187" s="19">
        <v>33</v>
      </c>
      <c r="H187" s="81">
        <v>31857</v>
      </c>
      <c r="I187" s="28">
        <f t="shared" si="8"/>
        <v>1051281</v>
      </c>
      <c r="J187" s="81">
        <v>0</v>
      </c>
      <c r="K187" s="28">
        <f t="shared" si="9"/>
        <v>0</v>
      </c>
      <c r="L187" s="81">
        <v>0</v>
      </c>
      <c r="M187" s="21">
        <f t="shared" si="10"/>
        <v>0</v>
      </c>
      <c r="N187" s="22">
        <f t="shared" si="11"/>
        <v>31857</v>
      </c>
      <c r="O187" s="21">
        <f t="shared" si="11"/>
        <v>1051281</v>
      </c>
      <c r="P187" s="49" t="s">
        <v>1088</v>
      </c>
      <c r="Q187" s="23" t="s">
        <v>90</v>
      </c>
      <c r="R187" s="23" t="s">
        <v>1006</v>
      </c>
      <c r="S187" s="23" t="s">
        <v>13</v>
      </c>
      <c r="T187" s="23" t="s">
        <v>1089</v>
      </c>
      <c r="U187" s="23" t="s">
        <v>13</v>
      </c>
      <c r="W187" s="76"/>
      <c r="X187" s="85"/>
      <c r="Y187" s="77"/>
    </row>
    <row r="188" spans="1:25" s="30" customFormat="1" ht="21" customHeight="1" x14ac:dyDescent="0.2">
      <c r="A188" s="13" t="s">
        <v>60</v>
      </c>
      <c r="B188" s="13" t="s">
        <v>259</v>
      </c>
      <c r="C188" s="14" t="s">
        <v>469</v>
      </c>
      <c r="D188" s="14" t="s">
        <v>523</v>
      </c>
      <c r="E188" s="14" t="s">
        <v>13</v>
      </c>
      <c r="F188" s="15" t="s">
        <v>13</v>
      </c>
      <c r="G188" s="14"/>
      <c r="H188" s="80"/>
      <c r="I188" s="16">
        <f>SUM(I189)</f>
        <v>239168</v>
      </c>
      <c r="J188" s="80"/>
      <c r="K188" s="16">
        <f>SUM(K189)</f>
        <v>1095052</v>
      </c>
      <c r="L188" s="80"/>
      <c r="M188" s="16">
        <f>SUM(M189)</f>
        <v>299848</v>
      </c>
      <c r="N188" s="32"/>
      <c r="O188" s="16">
        <f>SUM(O189)</f>
        <v>1634068</v>
      </c>
      <c r="P188" s="48"/>
      <c r="Q188" s="17" t="s">
        <v>13</v>
      </c>
      <c r="R188" s="17" t="s">
        <v>13</v>
      </c>
      <c r="S188" s="17" t="s">
        <v>13</v>
      </c>
      <c r="T188" s="17" t="s">
        <v>13</v>
      </c>
      <c r="U188" s="17" t="s">
        <v>13</v>
      </c>
      <c r="X188" s="85"/>
    </row>
    <row r="189" spans="1:25" ht="21" customHeight="1" x14ac:dyDescent="0.2">
      <c r="A189" s="18" t="s">
        <v>60</v>
      </c>
      <c r="B189" s="18" t="s">
        <v>260</v>
      </c>
      <c r="C189" s="19" t="s">
        <v>13</v>
      </c>
      <c r="D189" s="19" t="s">
        <v>1090</v>
      </c>
      <c r="E189" s="19" t="s">
        <v>1091</v>
      </c>
      <c r="F189" s="20" t="s">
        <v>68</v>
      </c>
      <c r="G189" s="19">
        <v>74</v>
      </c>
      <c r="H189" s="81">
        <v>3232</v>
      </c>
      <c r="I189" s="28">
        <f t="shared" si="8"/>
        <v>239168</v>
      </c>
      <c r="J189" s="81">
        <v>14798</v>
      </c>
      <c r="K189" s="28">
        <f t="shared" si="9"/>
        <v>1095052</v>
      </c>
      <c r="L189" s="81">
        <v>4052</v>
      </c>
      <c r="M189" s="21">
        <f t="shared" si="10"/>
        <v>299848</v>
      </c>
      <c r="N189" s="22">
        <f t="shared" si="11"/>
        <v>22082</v>
      </c>
      <c r="O189" s="21">
        <f t="shared" si="11"/>
        <v>1634068</v>
      </c>
      <c r="P189" s="49" t="s">
        <v>1092</v>
      </c>
      <c r="Q189" s="23" t="s">
        <v>13</v>
      </c>
      <c r="R189" s="23" t="s">
        <v>1006</v>
      </c>
      <c r="S189" s="23" t="s">
        <v>13</v>
      </c>
      <c r="T189" s="23" t="s">
        <v>1093</v>
      </c>
      <c r="U189" s="23" t="s">
        <v>13</v>
      </c>
      <c r="W189" s="76"/>
      <c r="X189" s="85"/>
      <c r="Y189" s="77"/>
    </row>
    <row r="190" spans="1:25" s="30" customFormat="1" ht="21" customHeight="1" x14ac:dyDescent="0.2">
      <c r="A190" s="13" t="s">
        <v>60</v>
      </c>
      <c r="B190" s="13" t="s">
        <v>261</v>
      </c>
      <c r="C190" s="14" t="s">
        <v>472</v>
      </c>
      <c r="D190" s="14" t="s">
        <v>524</v>
      </c>
      <c r="E190" s="14" t="s">
        <v>13</v>
      </c>
      <c r="F190" s="15" t="s">
        <v>13</v>
      </c>
      <c r="G190" s="14"/>
      <c r="H190" s="80"/>
      <c r="I190" s="16">
        <f>SUM(I191)</f>
        <v>3112428</v>
      </c>
      <c r="J190" s="80"/>
      <c r="K190" s="16">
        <f>SUM(K191)</f>
        <v>12261216</v>
      </c>
      <c r="L190" s="80"/>
      <c r="M190" s="16">
        <f>SUM(M191)</f>
        <v>2000526</v>
      </c>
      <c r="N190" s="32"/>
      <c r="O190" s="16">
        <f>SUM(O191)</f>
        <v>17374170</v>
      </c>
      <c r="P190" s="48"/>
      <c r="Q190" s="17" t="s">
        <v>13</v>
      </c>
      <c r="R190" s="17" t="s">
        <v>13</v>
      </c>
      <c r="S190" s="17" t="s">
        <v>13</v>
      </c>
      <c r="T190" s="17" t="s">
        <v>13</v>
      </c>
      <c r="U190" s="17" t="s">
        <v>13</v>
      </c>
      <c r="X190" s="85"/>
    </row>
    <row r="191" spans="1:25" ht="21" customHeight="1" x14ac:dyDescent="0.2">
      <c r="A191" s="18" t="s">
        <v>60</v>
      </c>
      <c r="B191" s="18" t="s">
        <v>262</v>
      </c>
      <c r="C191" s="19" t="s">
        <v>13</v>
      </c>
      <c r="D191" s="19" t="s">
        <v>1094</v>
      </c>
      <c r="E191" s="19" t="s">
        <v>1095</v>
      </c>
      <c r="F191" s="20" t="s">
        <v>68</v>
      </c>
      <c r="G191" s="19">
        <v>374</v>
      </c>
      <c r="H191" s="81">
        <v>8322</v>
      </c>
      <c r="I191" s="28">
        <f t="shared" si="8"/>
        <v>3112428</v>
      </c>
      <c r="J191" s="81">
        <v>32784</v>
      </c>
      <c r="K191" s="28">
        <f t="shared" si="9"/>
        <v>12261216</v>
      </c>
      <c r="L191" s="81">
        <v>5349</v>
      </c>
      <c r="M191" s="21">
        <f t="shared" si="10"/>
        <v>2000526</v>
      </c>
      <c r="N191" s="22">
        <f t="shared" si="11"/>
        <v>46455</v>
      </c>
      <c r="O191" s="21">
        <f t="shared" si="11"/>
        <v>17374170</v>
      </c>
      <c r="P191" s="49" t="s">
        <v>1096</v>
      </c>
      <c r="Q191" s="23" t="s">
        <v>13</v>
      </c>
      <c r="R191" s="23" t="s">
        <v>1006</v>
      </c>
      <c r="S191" s="23" t="s">
        <v>13</v>
      </c>
      <c r="T191" s="23" t="s">
        <v>1097</v>
      </c>
      <c r="U191" s="23" t="s">
        <v>13</v>
      </c>
      <c r="W191" s="76"/>
      <c r="X191" s="85"/>
      <c r="Y191" s="77"/>
    </row>
    <row r="192" spans="1:25" s="30" customFormat="1" ht="21" customHeight="1" x14ac:dyDescent="0.2">
      <c r="A192" s="13" t="s">
        <v>60</v>
      </c>
      <c r="B192" s="13" t="s">
        <v>263</v>
      </c>
      <c r="C192" s="14" t="s">
        <v>475</v>
      </c>
      <c r="D192" s="14" t="s">
        <v>525</v>
      </c>
      <c r="E192" s="14" t="s">
        <v>13</v>
      </c>
      <c r="F192" s="15" t="s">
        <v>13</v>
      </c>
      <c r="G192" s="14"/>
      <c r="H192" s="80"/>
      <c r="I192" s="16">
        <f>SUM(I193:I200)</f>
        <v>12696444</v>
      </c>
      <c r="J192" s="80"/>
      <c r="K192" s="16">
        <f>SUM(K193:K200)</f>
        <v>8155976</v>
      </c>
      <c r="L192" s="80"/>
      <c r="M192" s="16">
        <f>SUM(M193:M200)</f>
        <v>1926600</v>
      </c>
      <c r="N192" s="32"/>
      <c r="O192" s="16">
        <f>SUM(O193:O200)</f>
        <v>22779020</v>
      </c>
      <c r="P192" s="48"/>
      <c r="Q192" s="17" t="s">
        <v>13</v>
      </c>
      <c r="R192" s="17" t="s">
        <v>13</v>
      </c>
      <c r="S192" s="17" t="s">
        <v>13</v>
      </c>
      <c r="T192" s="17" t="s">
        <v>13</v>
      </c>
      <c r="U192" s="17" t="s">
        <v>13</v>
      </c>
      <c r="X192" s="85"/>
    </row>
    <row r="193" spans="1:25" ht="21" customHeight="1" x14ac:dyDescent="0.2">
      <c r="A193" s="18" t="s">
        <v>60</v>
      </c>
      <c r="B193" s="18" t="s">
        <v>264</v>
      </c>
      <c r="C193" s="19" t="s">
        <v>13</v>
      </c>
      <c r="D193" s="19" t="s">
        <v>1098</v>
      </c>
      <c r="E193" s="19" t="s">
        <v>1099</v>
      </c>
      <c r="F193" s="20" t="s">
        <v>68</v>
      </c>
      <c r="G193" s="19">
        <v>195</v>
      </c>
      <c r="H193" s="81">
        <v>1381</v>
      </c>
      <c r="I193" s="28">
        <f t="shared" si="8"/>
        <v>269295</v>
      </c>
      <c r="J193" s="81">
        <v>4029</v>
      </c>
      <c r="K193" s="28">
        <f t="shared" si="9"/>
        <v>785655</v>
      </c>
      <c r="L193" s="81">
        <v>631</v>
      </c>
      <c r="M193" s="21">
        <f t="shared" si="10"/>
        <v>123045</v>
      </c>
      <c r="N193" s="22">
        <f t="shared" si="11"/>
        <v>6041</v>
      </c>
      <c r="O193" s="21">
        <f t="shared" si="11"/>
        <v>1177995</v>
      </c>
      <c r="P193" s="49" t="s">
        <v>1100</v>
      </c>
      <c r="Q193" s="23" t="s">
        <v>13</v>
      </c>
      <c r="R193" s="23" t="s">
        <v>1006</v>
      </c>
      <c r="S193" s="23" t="s">
        <v>13</v>
      </c>
      <c r="T193" s="23" t="s">
        <v>1101</v>
      </c>
      <c r="U193" s="23" t="s">
        <v>13</v>
      </c>
      <c r="W193" s="76"/>
      <c r="X193" s="85"/>
      <c r="Y193" s="77"/>
    </row>
    <row r="194" spans="1:25" ht="21" customHeight="1" x14ac:dyDescent="0.2">
      <c r="A194" s="18" t="s">
        <v>60</v>
      </c>
      <c r="B194" s="18" t="s">
        <v>265</v>
      </c>
      <c r="C194" s="19" t="s">
        <v>13</v>
      </c>
      <c r="D194" s="19" t="s">
        <v>1098</v>
      </c>
      <c r="E194" s="19" t="s">
        <v>1102</v>
      </c>
      <c r="F194" s="20" t="s">
        <v>68</v>
      </c>
      <c r="G194" s="19">
        <v>13</v>
      </c>
      <c r="H194" s="81">
        <v>1854</v>
      </c>
      <c r="I194" s="28">
        <f t="shared" si="8"/>
        <v>24102</v>
      </c>
      <c r="J194" s="81">
        <v>4571</v>
      </c>
      <c r="K194" s="28">
        <f t="shared" si="9"/>
        <v>59423</v>
      </c>
      <c r="L194" s="81">
        <v>822</v>
      </c>
      <c r="M194" s="21">
        <f t="shared" si="10"/>
        <v>10686</v>
      </c>
      <c r="N194" s="22">
        <f t="shared" si="11"/>
        <v>7247</v>
      </c>
      <c r="O194" s="21">
        <f t="shared" si="11"/>
        <v>94211</v>
      </c>
      <c r="P194" s="49" t="s">
        <v>1103</v>
      </c>
      <c r="Q194" s="23" t="s">
        <v>13</v>
      </c>
      <c r="R194" s="23" t="s">
        <v>1006</v>
      </c>
      <c r="S194" s="23" t="s">
        <v>13</v>
      </c>
      <c r="T194" s="23" t="s">
        <v>1104</v>
      </c>
      <c r="U194" s="23" t="s">
        <v>13</v>
      </c>
      <c r="W194" s="76"/>
      <c r="X194" s="85"/>
      <c r="Y194" s="77"/>
    </row>
    <row r="195" spans="1:25" ht="21" customHeight="1" x14ac:dyDescent="0.2">
      <c r="A195" s="18" t="s">
        <v>60</v>
      </c>
      <c r="B195" s="18" t="s">
        <v>266</v>
      </c>
      <c r="C195" s="19" t="s">
        <v>13</v>
      </c>
      <c r="D195" s="19" t="s">
        <v>1098</v>
      </c>
      <c r="E195" s="19" t="s">
        <v>1105</v>
      </c>
      <c r="F195" s="20" t="s">
        <v>68</v>
      </c>
      <c r="G195" s="19">
        <v>306</v>
      </c>
      <c r="H195" s="81">
        <v>1807</v>
      </c>
      <c r="I195" s="28">
        <f t="shared" si="8"/>
        <v>552942</v>
      </c>
      <c r="J195" s="81">
        <v>6811</v>
      </c>
      <c r="K195" s="28">
        <f t="shared" si="9"/>
        <v>2084166</v>
      </c>
      <c r="L195" s="81">
        <v>708</v>
      </c>
      <c r="M195" s="21">
        <f t="shared" si="10"/>
        <v>216648</v>
      </c>
      <c r="N195" s="22">
        <f t="shared" si="11"/>
        <v>9326</v>
      </c>
      <c r="O195" s="21">
        <f t="shared" si="11"/>
        <v>2853756</v>
      </c>
      <c r="P195" s="49" t="s">
        <v>1106</v>
      </c>
      <c r="Q195" s="23" t="s">
        <v>13</v>
      </c>
      <c r="R195" s="23" t="s">
        <v>1006</v>
      </c>
      <c r="S195" s="23" t="s">
        <v>13</v>
      </c>
      <c r="T195" s="23" t="s">
        <v>1107</v>
      </c>
      <c r="U195" s="23" t="s">
        <v>13</v>
      </c>
      <c r="W195" s="76"/>
      <c r="X195" s="85"/>
      <c r="Y195" s="77"/>
    </row>
    <row r="196" spans="1:25" ht="21" customHeight="1" x14ac:dyDescent="0.2">
      <c r="A196" s="18" t="s">
        <v>60</v>
      </c>
      <c r="B196" s="18" t="s">
        <v>267</v>
      </c>
      <c r="C196" s="19" t="s">
        <v>13</v>
      </c>
      <c r="D196" s="19" t="s">
        <v>1098</v>
      </c>
      <c r="E196" s="19" t="s">
        <v>1108</v>
      </c>
      <c r="F196" s="20" t="s">
        <v>68</v>
      </c>
      <c r="G196" s="19">
        <v>501</v>
      </c>
      <c r="H196" s="81">
        <v>2382</v>
      </c>
      <c r="I196" s="28">
        <f t="shared" si="8"/>
        <v>1193382</v>
      </c>
      <c r="J196" s="81">
        <v>6207</v>
      </c>
      <c r="K196" s="28">
        <f t="shared" si="9"/>
        <v>3109707</v>
      </c>
      <c r="L196" s="81">
        <v>1823</v>
      </c>
      <c r="M196" s="21">
        <f t="shared" si="10"/>
        <v>913323</v>
      </c>
      <c r="N196" s="22">
        <f t="shared" si="11"/>
        <v>10412</v>
      </c>
      <c r="O196" s="21">
        <f t="shared" si="11"/>
        <v>5216412</v>
      </c>
      <c r="P196" s="49" t="s">
        <v>1109</v>
      </c>
      <c r="Q196" s="23" t="s">
        <v>13</v>
      </c>
      <c r="R196" s="23" t="s">
        <v>1006</v>
      </c>
      <c r="S196" s="23" t="s">
        <v>13</v>
      </c>
      <c r="T196" s="23" t="s">
        <v>1110</v>
      </c>
      <c r="U196" s="23" t="s">
        <v>13</v>
      </c>
      <c r="W196" s="76"/>
      <c r="X196" s="85"/>
      <c r="Y196" s="77"/>
    </row>
    <row r="197" spans="1:25" ht="21" customHeight="1" x14ac:dyDescent="0.2">
      <c r="A197" s="18" t="s">
        <v>60</v>
      </c>
      <c r="B197" s="18" t="s">
        <v>268</v>
      </c>
      <c r="C197" s="19" t="s">
        <v>13</v>
      </c>
      <c r="D197" s="19" t="s">
        <v>1098</v>
      </c>
      <c r="E197" s="19" t="s">
        <v>1111</v>
      </c>
      <c r="F197" s="20" t="s">
        <v>68</v>
      </c>
      <c r="G197" s="19">
        <v>291</v>
      </c>
      <c r="H197" s="81">
        <v>3060</v>
      </c>
      <c r="I197" s="28">
        <f t="shared" si="8"/>
        <v>890460</v>
      </c>
      <c r="J197" s="81">
        <v>7275</v>
      </c>
      <c r="K197" s="28">
        <f t="shared" si="9"/>
        <v>2117025</v>
      </c>
      <c r="L197" s="81">
        <v>2278</v>
      </c>
      <c r="M197" s="21">
        <f t="shared" si="10"/>
        <v>662898</v>
      </c>
      <c r="N197" s="22">
        <f t="shared" si="11"/>
        <v>12613</v>
      </c>
      <c r="O197" s="21">
        <f t="shared" si="11"/>
        <v>3670383</v>
      </c>
      <c r="P197" s="49" t="s">
        <v>1112</v>
      </c>
      <c r="Q197" s="23" t="s">
        <v>13</v>
      </c>
      <c r="R197" s="23" t="s">
        <v>1006</v>
      </c>
      <c r="S197" s="23" t="s">
        <v>13</v>
      </c>
      <c r="T197" s="23" t="s">
        <v>1113</v>
      </c>
      <c r="U197" s="23" t="s">
        <v>13</v>
      </c>
      <c r="W197" s="76"/>
      <c r="X197" s="85"/>
      <c r="Y197" s="77"/>
    </row>
    <row r="198" spans="1:25" ht="21" customHeight="1" x14ac:dyDescent="0.2">
      <c r="A198" s="18" t="s">
        <v>60</v>
      </c>
      <c r="B198" s="18" t="s">
        <v>269</v>
      </c>
      <c r="C198" s="19" t="s">
        <v>13</v>
      </c>
      <c r="D198" s="19" t="s">
        <v>1114</v>
      </c>
      <c r="E198" s="19" t="s">
        <v>1115</v>
      </c>
      <c r="F198" s="20" t="s">
        <v>153</v>
      </c>
      <c r="G198" s="19">
        <v>15</v>
      </c>
      <c r="H198" s="81">
        <v>91797</v>
      </c>
      <c r="I198" s="28">
        <f t="shared" si="8"/>
        <v>1376955</v>
      </c>
      <c r="J198" s="81">
        <v>0</v>
      </c>
      <c r="K198" s="28">
        <f t="shared" si="9"/>
        <v>0</v>
      </c>
      <c r="L198" s="81">
        <v>0</v>
      </c>
      <c r="M198" s="21">
        <f t="shared" si="10"/>
        <v>0</v>
      </c>
      <c r="N198" s="22">
        <f t="shared" si="11"/>
        <v>91797</v>
      </c>
      <c r="O198" s="21">
        <f t="shared" si="11"/>
        <v>1376955</v>
      </c>
      <c r="P198" s="49" t="s">
        <v>151</v>
      </c>
      <c r="Q198" s="23" t="s">
        <v>90</v>
      </c>
      <c r="R198" s="23" t="s">
        <v>1006</v>
      </c>
      <c r="S198" s="23" t="s">
        <v>13</v>
      </c>
      <c r="T198" s="23" t="s">
        <v>1116</v>
      </c>
      <c r="U198" s="23" t="s">
        <v>13</v>
      </c>
      <c r="W198" s="76"/>
      <c r="X198" s="85"/>
      <c r="Y198" s="77"/>
    </row>
    <row r="199" spans="1:25" ht="21" customHeight="1" x14ac:dyDescent="0.2">
      <c r="A199" s="18" t="s">
        <v>60</v>
      </c>
      <c r="B199" s="18" t="s">
        <v>270</v>
      </c>
      <c r="C199" s="19" t="s">
        <v>13</v>
      </c>
      <c r="D199" s="19" t="s">
        <v>1114</v>
      </c>
      <c r="E199" s="19" t="s">
        <v>1117</v>
      </c>
      <c r="F199" s="20" t="s">
        <v>153</v>
      </c>
      <c r="G199" s="19">
        <v>27</v>
      </c>
      <c r="H199" s="81">
        <v>123088</v>
      </c>
      <c r="I199" s="28">
        <f t="shared" si="8"/>
        <v>3323376</v>
      </c>
      <c r="J199" s="81">
        <v>0</v>
      </c>
      <c r="K199" s="28">
        <f t="shared" si="9"/>
        <v>0</v>
      </c>
      <c r="L199" s="81">
        <v>0</v>
      </c>
      <c r="M199" s="21">
        <f t="shared" si="10"/>
        <v>0</v>
      </c>
      <c r="N199" s="22">
        <f t="shared" si="11"/>
        <v>123088</v>
      </c>
      <c r="O199" s="21">
        <f t="shared" si="11"/>
        <v>3323376</v>
      </c>
      <c r="P199" s="49" t="s">
        <v>151</v>
      </c>
      <c r="Q199" s="23" t="s">
        <v>90</v>
      </c>
      <c r="R199" s="23" t="s">
        <v>1006</v>
      </c>
      <c r="S199" s="23" t="s">
        <v>13</v>
      </c>
      <c r="T199" s="23" t="s">
        <v>1118</v>
      </c>
      <c r="U199" s="23" t="s">
        <v>13</v>
      </c>
      <c r="W199" s="76"/>
      <c r="X199" s="85"/>
      <c r="Y199" s="77"/>
    </row>
    <row r="200" spans="1:25" ht="21" customHeight="1" x14ac:dyDescent="0.2">
      <c r="A200" s="18" t="s">
        <v>60</v>
      </c>
      <c r="B200" s="18" t="s">
        <v>271</v>
      </c>
      <c r="C200" s="19" t="s">
        <v>13</v>
      </c>
      <c r="D200" s="19" t="s">
        <v>1114</v>
      </c>
      <c r="E200" s="19" t="s">
        <v>1119</v>
      </c>
      <c r="F200" s="20" t="s">
        <v>153</v>
      </c>
      <c r="G200" s="19">
        <v>19</v>
      </c>
      <c r="H200" s="81">
        <v>266628</v>
      </c>
      <c r="I200" s="28">
        <f t="shared" si="8"/>
        <v>5065932</v>
      </c>
      <c r="J200" s="81">
        <v>0</v>
      </c>
      <c r="K200" s="28">
        <f t="shared" si="9"/>
        <v>0</v>
      </c>
      <c r="L200" s="81">
        <v>0</v>
      </c>
      <c r="M200" s="21">
        <f t="shared" si="10"/>
        <v>0</v>
      </c>
      <c r="N200" s="22">
        <f t="shared" si="11"/>
        <v>266628</v>
      </c>
      <c r="O200" s="21">
        <f t="shared" si="11"/>
        <v>5065932</v>
      </c>
      <c r="P200" s="49" t="s">
        <v>151</v>
      </c>
      <c r="Q200" s="23" t="s">
        <v>90</v>
      </c>
      <c r="R200" s="23" t="s">
        <v>1006</v>
      </c>
      <c r="S200" s="23" t="s">
        <v>13</v>
      </c>
      <c r="T200" s="23" t="s">
        <v>1120</v>
      </c>
      <c r="U200" s="23" t="s">
        <v>13</v>
      </c>
      <c r="W200" s="76"/>
      <c r="X200" s="85"/>
      <c r="Y200" s="77"/>
    </row>
    <row r="201" spans="1:25" s="30" customFormat="1" ht="21" customHeight="1" x14ac:dyDescent="0.2">
      <c r="A201" s="13" t="s">
        <v>60</v>
      </c>
      <c r="B201" s="13" t="s">
        <v>272</v>
      </c>
      <c r="C201" s="14" t="s">
        <v>478</v>
      </c>
      <c r="D201" s="14" t="s">
        <v>526</v>
      </c>
      <c r="E201" s="14" t="s">
        <v>13</v>
      </c>
      <c r="F201" s="15" t="s">
        <v>13</v>
      </c>
      <c r="G201" s="14"/>
      <c r="H201" s="80"/>
      <c r="I201" s="16">
        <f>SUM(I202)</f>
        <v>6034412</v>
      </c>
      <c r="J201" s="80"/>
      <c r="K201" s="16">
        <f>SUM(K202)</f>
        <v>0</v>
      </c>
      <c r="L201" s="80"/>
      <c r="M201" s="16">
        <f>SUM(M202)</f>
        <v>0</v>
      </c>
      <c r="N201" s="32"/>
      <c r="O201" s="16">
        <f>SUM(O202)</f>
        <v>6034412</v>
      </c>
      <c r="P201" s="48"/>
      <c r="Q201" s="17" t="s">
        <v>13</v>
      </c>
      <c r="R201" s="17" t="s">
        <v>13</v>
      </c>
      <c r="S201" s="17" t="s">
        <v>13</v>
      </c>
      <c r="T201" s="17" t="s">
        <v>13</v>
      </c>
      <c r="U201" s="17" t="s">
        <v>13</v>
      </c>
      <c r="X201" s="85"/>
    </row>
    <row r="202" spans="1:25" ht="21" customHeight="1" x14ac:dyDescent="0.2">
      <c r="A202" s="18" t="s">
        <v>60</v>
      </c>
      <c r="B202" s="18" t="s">
        <v>273</v>
      </c>
      <c r="C202" s="19" t="s">
        <v>13</v>
      </c>
      <c r="D202" s="19" t="s">
        <v>1121</v>
      </c>
      <c r="E202" s="19" t="s">
        <v>1122</v>
      </c>
      <c r="F202" s="20" t="s">
        <v>153</v>
      </c>
      <c r="G202" s="19">
        <v>317</v>
      </c>
      <c r="H202" s="81">
        <v>19036</v>
      </c>
      <c r="I202" s="28">
        <f t="shared" ref="I202:I265" si="12">TRUNC($G202*H202)</f>
        <v>6034412</v>
      </c>
      <c r="J202" s="81">
        <v>0</v>
      </c>
      <c r="K202" s="28">
        <f t="shared" ref="K202:K265" si="13">TRUNC($G202*J202)</f>
        <v>0</v>
      </c>
      <c r="L202" s="81">
        <v>0</v>
      </c>
      <c r="M202" s="21">
        <f t="shared" ref="M202:M265" si="14">TRUNC($G202*L202)</f>
        <v>0</v>
      </c>
      <c r="N202" s="22">
        <f t="shared" ref="N202:O264" si="15">SUM(H202,J202,L202)</f>
        <v>19036</v>
      </c>
      <c r="O202" s="21">
        <f t="shared" si="15"/>
        <v>6034412</v>
      </c>
      <c r="P202" s="49" t="s">
        <v>1123</v>
      </c>
      <c r="Q202" s="23" t="s">
        <v>90</v>
      </c>
      <c r="R202" s="23" t="s">
        <v>1006</v>
      </c>
      <c r="S202" s="23" t="s">
        <v>13</v>
      </c>
      <c r="T202" s="23" t="s">
        <v>1124</v>
      </c>
      <c r="U202" s="23" t="s">
        <v>13</v>
      </c>
      <c r="W202" s="76"/>
      <c r="X202" s="85"/>
      <c r="Y202" s="77"/>
    </row>
    <row r="203" spans="1:25" s="30" customFormat="1" ht="21" customHeight="1" x14ac:dyDescent="0.2">
      <c r="A203" s="13" t="s">
        <v>60</v>
      </c>
      <c r="B203" s="13" t="s">
        <v>274</v>
      </c>
      <c r="C203" s="14" t="s">
        <v>481</v>
      </c>
      <c r="D203" s="14" t="s">
        <v>527</v>
      </c>
      <c r="E203" s="14" t="s">
        <v>13</v>
      </c>
      <c r="F203" s="15" t="s">
        <v>13</v>
      </c>
      <c r="G203" s="14"/>
      <c r="H203" s="80"/>
      <c r="I203" s="16">
        <f>SUM(I204:I207)</f>
        <v>20237580</v>
      </c>
      <c r="J203" s="80"/>
      <c r="K203" s="16">
        <f>SUM(K204:K207)</f>
        <v>53658952</v>
      </c>
      <c r="L203" s="80"/>
      <c r="M203" s="16">
        <f>SUM(M204:M207)</f>
        <v>12282411</v>
      </c>
      <c r="N203" s="32"/>
      <c r="O203" s="16">
        <f>SUM(O204:O207)</f>
        <v>86178943</v>
      </c>
      <c r="P203" s="48"/>
      <c r="Q203" s="17" t="s">
        <v>13</v>
      </c>
      <c r="R203" s="17" t="s">
        <v>13</v>
      </c>
      <c r="S203" s="17" t="s">
        <v>13</v>
      </c>
      <c r="T203" s="17" t="s">
        <v>13</v>
      </c>
      <c r="U203" s="17" t="s">
        <v>13</v>
      </c>
      <c r="X203" s="85"/>
    </row>
    <row r="204" spans="1:25" ht="21" customHeight="1" x14ac:dyDescent="0.2">
      <c r="A204" s="18" t="s">
        <v>60</v>
      </c>
      <c r="B204" s="18" t="s">
        <v>275</v>
      </c>
      <c r="C204" s="19" t="s">
        <v>13</v>
      </c>
      <c r="D204" s="19" t="s">
        <v>1125</v>
      </c>
      <c r="E204" s="19" t="s">
        <v>13</v>
      </c>
      <c r="F204" s="20" t="s">
        <v>68</v>
      </c>
      <c r="G204" s="19">
        <v>455</v>
      </c>
      <c r="H204" s="81">
        <v>7151</v>
      </c>
      <c r="I204" s="28">
        <f t="shared" si="12"/>
        <v>3253705</v>
      </c>
      <c r="J204" s="81">
        <v>18341</v>
      </c>
      <c r="K204" s="28">
        <f t="shared" si="13"/>
        <v>8345155</v>
      </c>
      <c r="L204" s="81">
        <v>0</v>
      </c>
      <c r="M204" s="21">
        <f t="shared" si="14"/>
        <v>0</v>
      </c>
      <c r="N204" s="22">
        <f t="shared" si="15"/>
        <v>25492</v>
      </c>
      <c r="O204" s="21">
        <f t="shared" si="15"/>
        <v>11598860</v>
      </c>
      <c r="P204" s="49" t="s">
        <v>1126</v>
      </c>
      <c r="Q204" s="23" t="s">
        <v>73</v>
      </c>
      <c r="R204" s="23" t="s">
        <v>74</v>
      </c>
      <c r="S204" s="23" t="s">
        <v>1127</v>
      </c>
      <c r="T204" s="23" t="s">
        <v>1127</v>
      </c>
      <c r="U204" s="23" t="s">
        <v>13</v>
      </c>
      <c r="W204" s="76"/>
      <c r="X204" s="85"/>
      <c r="Y204" s="77"/>
    </row>
    <row r="205" spans="1:25" ht="21" customHeight="1" x14ac:dyDescent="0.2">
      <c r="A205" s="18" t="s">
        <v>60</v>
      </c>
      <c r="B205" s="18" t="s">
        <v>276</v>
      </c>
      <c r="C205" s="19" t="s">
        <v>13</v>
      </c>
      <c r="D205" s="19" t="s">
        <v>1128</v>
      </c>
      <c r="E205" s="19" t="s">
        <v>1129</v>
      </c>
      <c r="F205" s="20" t="s">
        <v>623</v>
      </c>
      <c r="G205" s="19">
        <v>1637</v>
      </c>
      <c r="H205" s="81">
        <v>954</v>
      </c>
      <c r="I205" s="28">
        <f t="shared" si="12"/>
        <v>1561698</v>
      </c>
      <c r="J205" s="81">
        <v>810</v>
      </c>
      <c r="K205" s="28">
        <f t="shared" si="13"/>
        <v>1325970</v>
      </c>
      <c r="L205" s="81">
        <v>0</v>
      </c>
      <c r="M205" s="21">
        <f t="shared" si="14"/>
        <v>0</v>
      </c>
      <c r="N205" s="22">
        <f t="shared" si="15"/>
        <v>1764</v>
      </c>
      <c r="O205" s="21">
        <f t="shared" si="15"/>
        <v>2887668</v>
      </c>
      <c r="P205" s="49" t="s">
        <v>1130</v>
      </c>
      <c r="Q205" s="23" t="s">
        <v>13</v>
      </c>
      <c r="R205" s="23" t="s">
        <v>1006</v>
      </c>
      <c r="S205" s="23" t="s">
        <v>13</v>
      </c>
      <c r="T205" s="23" t="s">
        <v>1131</v>
      </c>
      <c r="U205" s="23" t="s">
        <v>13</v>
      </c>
      <c r="W205" s="76"/>
      <c r="X205" s="85"/>
      <c r="Y205" s="77"/>
    </row>
    <row r="206" spans="1:25" ht="21" customHeight="1" x14ac:dyDescent="0.2">
      <c r="A206" s="18" t="s">
        <v>60</v>
      </c>
      <c r="B206" s="18" t="s">
        <v>277</v>
      </c>
      <c r="C206" s="19" t="s">
        <v>13</v>
      </c>
      <c r="D206" s="19" t="s">
        <v>1132</v>
      </c>
      <c r="E206" s="19" t="s">
        <v>1133</v>
      </c>
      <c r="F206" s="20" t="s">
        <v>623</v>
      </c>
      <c r="G206" s="19">
        <v>1637</v>
      </c>
      <c r="H206" s="81">
        <v>1861</v>
      </c>
      <c r="I206" s="28">
        <f t="shared" si="12"/>
        <v>3046457</v>
      </c>
      <c r="J206" s="81">
        <v>17591</v>
      </c>
      <c r="K206" s="28">
        <f t="shared" si="13"/>
        <v>28796467</v>
      </c>
      <c r="L206" s="81">
        <v>7503</v>
      </c>
      <c r="M206" s="21">
        <f t="shared" si="14"/>
        <v>12282411</v>
      </c>
      <c r="N206" s="22">
        <f t="shared" si="15"/>
        <v>26955</v>
      </c>
      <c r="O206" s="21">
        <f t="shared" si="15"/>
        <v>44125335</v>
      </c>
      <c r="P206" s="49" t="s">
        <v>1134</v>
      </c>
      <c r="Q206" s="23" t="s">
        <v>13</v>
      </c>
      <c r="R206" s="23" t="s">
        <v>1006</v>
      </c>
      <c r="S206" s="23" t="s">
        <v>13</v>
      </c>
      <c r="T206" s="23" t="s">
        <v>1135</v>
      </c>
      <c r="U206" s="23" t="s">
        <v>13</v>
      </c>
      <c r="W206" s="76"/>
      <c r="X206" s="85"/>
      <c r="Y206" s="77"/>
    </row>
    <row r="207" spans="1:25" ht="21" customHeight="1" x14ac:dyDescent="0.2">
      <c r="A207" s="18" t="s">
        <v>60</v>
      </c>
      <c r="B207" s="18" t="s">
        <v>278</v>
      </c>
      <c r="C207" s="19" t="s">
        <v>13</v>
      </c>
      <c r="D207" s="19" t="s">
        <v>1136</v>
      </c>
      <c r="E207" s="19" t="s">
        <v>13</v>
      </c>
      <c r="F207" s="20" t="s">
        <v>623</v>
      </c>
      <c r="G207" s="19">
        <v>1637</v>
      </c>
      <c r="H207" s="81">
        <v>7560</v>
      </c>
      <c r="I207" s="28">
        <f t="shared" si="12"/>
        <v>12375720</v>
      </c>
      <c r="J207" s="81">
        <v>9280</v>
      </c>
      <c r="K207" s="28">
        <f t="shared" si="13"/>
        <v>15191360</v>
      </c>
      <c r="L207" s="81">
        <v>0</v>
      </c>
      <c r="M207" s="21">
        <f t="shared" si="14"/>
        <v>0</v>
      </c>
      <c r="N207" s="22">
        <f t="shared" si="15"/>
        <v>16840</v>
      </c>
      <c r="O207" s="21">
        <f t="shared" si="15"/>
        <v>27567080</v>
      </c>
      <c r="P207" s="49" t="s">
        <v>1137</v>
      </c>
      <c r="Q207" s="23" t="s">
        <v>13</v>
      </c>
      <c r="R207" s="23" t="s">
        <v>1006</v>
      </c>
      <c r="S207" s="23" t="s">
        <v>13</v>
      </c>
      <c r="T207" s="23" t="s">
        <v>1138</v>
      </c>
      <c r="U207" s="23" t="s">
        <v>13</v>
      </c>
      <c r="W207" s="76"/>
      <c r="X207" s="85"/>
      <c r="Y207" s="77"/>
    </row>
    <row r="208" spans="1:25" s="30" customFormat="1" ht="21" customHeight="1" x14ac:dyDescent="0.2">
      <c r="A208" s="13" t="s">
        <v>60</v>
      </c>
      <c r="B208" s="13" t="s">
        <v>279</v>
      </c>
      <c r="C208" s="14" t="s">
        <v>484</v>
      </c>
      <c r="D208" s="14" t="s">
        <v>528</v>
      </c>
      <c r="E208" s="14" t="s">
        <v>13</v>
      </c>
      <c r="F208" s="15" t="s">
        <v>13</v>
      </c>
      <c r="G208" s="14"/>
      <c r="H208" s="80"/>
      <c r="I208" s="16">
        <f>SUM(I209:I217)</f>
        <v>733588</v>
      </c>
      <c r="J208" s="80"/>
      <c r="K208" s="16">
        <f>SUM(K209:K217)</f>
        <v>2818947</v>
      </c>
      <c r="L208" s="80"/>
      <c r="M208" s="16">
        <f>SUM(M209:M217)</f>
        <v>12500</v>
      </c>
      <c r="N208" s="32"/>
      <c r="O208" s="16">
        <f>SUM(O209:O217)</f>
        <v>3565035</v>
      </c>
      <c r="P208" s="48"/>
      <c r="Q208" s="17" t="s">
        <v>13</v>
      </c>
      <c r="R208" s="17" t="s">
        <v>13</v>
      </c>
      <c r="S208" s="17" t="s">
        <v>13</v>
      </c>
      <c r="T208" s="17" t="s">
        <v>13</v>
      </c>
      <c r="U208" s="17" t="s">
        <v>13</v>
      </c>
      <c r="X208" s="85"/>
    </row>
    <row r="209" spans="1:25" ht="21" customHeight="1" x14ac:dyDescent="0.2">
      <c r="A209" s="18" t="s">
        <v>60</v>
      </c>
      <c r="B209" s="18" t="s">
        <v>280</v>
      </c>
      <c r="C209" s="19" t="s">
        <v>13</v>
      </c>
      <c r="D209" s="19" t="s">
        <v>740</v>
      </c>
      <c r="E209" s="19" t="s">
        <v>1139</v>
      </c>
      <c r="F209" s="20" t="s">
        <v>607</v>
      </c>
      <c r="G209" s="19">
        <v>43</v>
      </c>
      <c r="H209" s="81">
        <v>693</v>
      </c>
      <c r="I209" s="28">
        <f t="shared" si="12"/>
        <v>29799</v>
      </c>
      <c r="J209" s="81">
        <v>24789</v>
      </c>
      <c r="K209" s="28">
        <f t="shared" si="13"/>
        <v>1065927</v>
      </c>
      <c r="L209" s="81">
        <v>73</v>
      </c>
      <c r="M209" s="21">
        <f t="shared" si="14"/>
        <v>3139</v>
      </c>
      <c r="N209" s="22">
        <f t="shared" si="15"/>
        <v>25555</v>
      </c>
      <c r="O209" s="21">
        <f t="shared" si="15"/>
        <v>1098865</v>
      </c>
      <c r="P209" s="49" t="s">
        <v>1140</v>
      </c>
      <c r="Q209" s="23" t="s">
        <v>73</v>
      </c>
      <c r="R209" s="23" t="s">
        <v>74</v>
      </c>
      <c r="S209" s="23" t="s">
        <v>1141</v>
      </c>
      <c r="T209" s="23" t="s">
        <v>1141</v>
      </c>
      <c r="U209" s="23" t="s">
        <v>13</v>
      </c>
      <c r="W209" s="76"/>
      <c r="X209" s="85"/>
      <c r="Y209" s="77"/>
    </row>
    <row r="210" spans="1:25" ht="21" customHeight="1" x14ac:dyDescent="0.2">
      <c r="A210" s="18" t="s">
        <v>60</v>
      </c>
      <c r="B210" s="18" t="s">
        <v>281</v>
      </c>
      <c r="C210" s="19" t="s">
        <v>13</v>
      </c>
      <c r="D210" s="19" t="s">
        <v>740</v>
      </c>
      <c r="E210" s="19" t="s">
        <v>741</v>
      </c>
      <c r="F210" s="20" t="s">
        <v>607</v>
      </c>
      <c r="G210" s="19">
        <v>7</v>
      </c>
      <c r="H210" s="81">
        <v>0</v>
      </c>
      <c r="I210" s="28">
        <f t="shared" si="12"/>
        <v>0</v>
      </c>
      <c r="J210" s="81">
        <v>22359</v>
      </c>
      <c r="K210" s="28">
        <f t="shared" si="13"/>
        <v>156513</v>
      </c>
      <c r="L210" s="81">
        <v>0</v>
      </c>
      <c r="M210" s="21">
        <f t="shared" si="14"/>
        <v>0</v>
      </c>
      <c r="N210" s="22">
        <f t="shared" si="15"/>
        <v>22359</v>
      </c>
      <c r="O210" s="21">
        <f t="shared" si="15"/>
        <v>156513</v>
      </c>
      <c r="P210" s="49" t="s">
        <v>742</v>
      </c>
      <c r="Q210" s="23" t="s">
        <v>73</v>
      </c>
      <c r="R210" s="23" t="s">
        <v>74</v>
      </c>
      <c r="S210" s="23" t="s">
        <v>743</v>
      </c>
      <c r="T210" s="23" t="s">
        <v>743</v>
      </c>
      <c r="U210" s="23" t="s">
        <v>13</v>
      </c>
      <c r="W210" s="76"/>
      <c r="X210" s="85"/>
      <c r="Y210" s="77"/>
    </row>
    <row r="211" spans="1:25" ht="21" customHeight="1" x14ac:dyDescent="0.2">
      <c r="A211" s="18" t="s">
        <v>60</v>
      </c>
      <c r="B211" s="18" t="s">
        <v>282</v>
      </c>
      <c r="C211" s="19" t="s">
        <v>13</v>
      </c>
      <c r="D211" s="19" t="s">
        <v>1008</v>
      </c>
      <c r="E211" s="19" t="s">
        <v>1009</v>
      </c>
      <c r="F211" s="20" t="s">
        <v>623</v>
      </c>
      <c r="G211" s="19">
        <v>64</v>
      </c>
      <c r="H211" s="81">
        <v>2946</v>
      </c>
      <c r="I211" s="28">
        <f t="shared" si="12"/>
        <v>188544</v>
      </c>
      <c r="J211" s="81">
        <v>11082</v>
      </c>
      <c r="K211" s="28">
        <f t="shared" si="13"/>
        <v>709248</v>
      </c>
      <c r="L211" s="81">
        <v>0</v>
      </c>
      <c r="M211" s="21">
        <f t="shared" si="14"/>
        <v>0</v>
      </c>
      <c r="N211" s="22">
        <f t="shared" si="15"/>
        <v>14028</v>
      </c>
      <c r="O211" s="21">
        <f t="shared" si="15"/>
        <v>897792</v>
      </c>
      <c r="P211" s="49" t="s">
        <v>1010</v>
      </c>
      <c r="Q211" s="23" t="s">
        <v>73</v>
      </c>
      <c r="R211" s="23" t="s">
        <v>74</v>
      </c>
      <c r="S211" s="23" t="s">
        <v>1011</v>
      </c>
      <c r="T211" s="23" t="s">
        <v>1011</v>
      </c>
      <c r="U211" s="23" t="s">
        <v>13</v>
      </c>
      <c r="W211" s="76"/>
      <c r="X211" s="85"/>
      <c r="Y211" s="77"/>
    </row>
    <row r="212" spans="1:25" ht="21" customHeight="1" x14ac:dyDescent="0.2">
      <c r="A212" s="18" t="s">
        <v>60</v>
      </c>
      <c r="B212" s="18" t="s">
        <v>283</v>
      </c>
      <c r="C212" s="19" t="s">
        <v>13</v>
      </c>
      <c r="D212" s="19" t="s">
        <v>115</v>
      </c>
      <c r="E212" s="19" t="s">
        <v>771</v>
      </c>
      <c r="F212" s="20" t="s">
        <v>623</v>
      </c>
      <c r="G212" s="19">
        <v>4</v>
      </c>
      <c r="H212" s="81">
        <v>5960</v>
      </c>
      <c r="I212" s="28">
        <f t="shared" si="12"/>
        <v>23840</v>
      </c>
      <c r="J212" s="81">
        <v>8577</v>
      </c>
      <c r="K212" s="28">
        <f t="shared" si="13"/>
        <v>34308</v>
      </c>
      <c r="L212" s="81">
        <v>0</v>
      </c>
      <c r="M212" s="21">
        <f t="shared" si="14"/>
        <v>0</v>
      </c>
      <c r="N212" s="22">
        <f t="shared" si="15"/>
        <v>14537</v>
      </c>
      <c r="O212" s="21">
        <f t="shared" si="15"/>
        <v>58148</v>
      </c>
      <c r="P212" s="49" t="s">
        <v>772</v>
      </c>
      <c r="Q212" s="23" t="s">
        <v>73</v>
      </c>
      <c r="R212" s="23" t="s">
        <v>74</v>
      </c>
      <c r="S212" s="23" t="s">
        <v>773</v>
      </c>
      <c r="T212" s="23" t="s">
        <v>773</v>
      </c>
      <c r="U212" s="23" t="s">
        <v>13</v>
      </c>
      <c r="W212" s="76"/>
      <c r="X212" s="85"/>
      <c r="Y212" s="77"/>
    </row>
    <row r="213" spans="1:25" ht="21" customHeight="1" x14ac:dyDescent="0.2">
      <c r="A213" s="18" t="s">
        <v>60</v>
      </c>
      <c r="B213" s="18" t="s">
        <v>284</v>
      </c>
      <c r="C213" s="19" t="s">
        <v>13</v>
      </c>
      <c r="D213" s="19" t="s">
        <v>793</v>
      </c>
      <c r="E213" s="19" t="s">
        <v>1142</v>
      </c>
      <c r="F213" s="20" t="s">
        <v>449</v>
      </c>
      <c r="G213" s="19">
        <v>2</v>
      </c>
      <c r="H213" s="81">
        <v>6696</v>
      </c>
      <c r="I213" s="28">
        <f t="shared" si="12"/>
        <v>13392</v>
      </c>
      <c r="J213" s="81">
        <v>328123</v>
      </c>
      <c r="K213" s="28">
        <f t="shared" si="13"/>
        <v>656246</v>
      </c>
      <c r="L213" s="81">
        <v>0</v>
      </c>
      <c r="M213" s="21">
        <f t="shared" si="14"/>
        <v>0</v>
      </c>
      <c r="N213" s="22">
        <f t="shared" si="15"/>
        <v>334819</v>
      </c>
      <c r="O213" s="21">
        <f t="shared" si="15"/>
        <v>669638</v>
      </c>
      <c r="P213" s="49" t="s">
        <v>1143</v>
      </c>
      <c r="Q213" s="23" t="s">
        <v>73</v>
      </c>
      <c r="R213" s="23" t="s">
        <v>74</v>
      </c>
      <c r="S213" s="23" t="s">
        <v>1144</v>
      </c>
      <c r="T213" s="23" t="s">
        <v>1144</v>
      </c>
      <c r="U213" s="23" t="s">
        <v>13</v>
      </c>
      <c r="W213" s="76"/>
      <c r="X213" s="85"/>
      <c r="Y213" s="77"/>
    </row>
    <row r="214" spans="1:25" ht="21" customHeight="1" x14ac:dyDescent="0.2">
      <c r="A214" s="18" t="s">
        <v>60</v>
      </c>
      <c r="B214" s="18" t="s">
        <v>285</v>
      </c>
      <c r="C214" s="19" t="s">
        <v>13</v>
      </c>
      <c r="D214" s="19" t="s">
        <v>1145</v>
      </c>
      <c r="E214" s="19" t="s">
        <v>1146</v>
      </c>
      <c r="F214" s="20" t="s">
        <v>68</v>
      </c>
      <c r="G214" s="19">
        <v>3</v>
      </c>
      <c r="H214" s="81">
        <v>748</v>
      </c>
      <c r="I214" s="28">
        <f t="shared" si="12"/>
        <v>2244</v>
      </c>
      <c r="J214" s="81">
        <v>0</v>
      </c>
      <c r="K214" s="28">
        <f t="shared" si="13"/>
        <v>0</v>
      </c>
      <c r="L214" s="81">
        <v>0</v>
      </c>
      <c r="M214" s="21">
        <f t="shared" si="14"/>
        <v>0</v>
      </c>
      <c r="N214" s="22">
        <f t="shared" si="15"/>
        <v>748</v>
      </c>
      <c r="O214" s="21">
        <f t="shared" si="15"/>
        <v>2244</v>
      </c>
      <c r="P214" s="49" t="s">
        <v>1147</v>
      </c>
      <c r="Q214" s="23" t="s">
        <v>90</v>
      </c>
      <c r="R214" s="23" t="s">
        <v>1006</v>
      </c>
      <c r="S214" s="23" t="s">
        <v>13</v>
      </c>
      <c r="T214" s="23" t="s">
        <v>1148</v>
      </c>
      <c r="U214" s="23" t="s">
        <v>13</v>
      </c>
      <c r="W214" s="76"/>
      <c r="X214" s="85"/>
      <c r="Y214" s="77"/>
    </row>
    <row r="215" spans="1:25" ht="21" customHeight="1" x14ac:dyDescent="0.2">
      <c r="A215" s="18" t="s">
        <v>60</v>
      </c>
      <c r="B215" s="18" t="s">
        <v>286</v>
      </c>
      <c r="C215" s="19" t="s">
        <v>13</v>
      </c>
      <c r="D215" s="19" t="s">
        <v>805</v>
      </c>
      <c r="E215" s="19" t="s">
        <v>806</v>
      </c>
      <c r="F215" s="20" t="s">
        <v>68</v>
      </c>
      <c r="G215" s="19">
        <v>9</v>
      </c>
      <c r="H215" s="81">
        <v>3312</v>
      </c>
      <c r="I215" s="28">
        <f t="shared" si="12"/>
        <v>29808</v>
      </c>
      <c r="J215" s="81">
        <v>1687</v>
      </c>
      <c r="K215" s="28">
        <f t="shared" si="13"/>
        <v>15183</v>
      </c>
      <c r="L215" s="81">
        <v>0</v>
      </c>
      <c r="M215" s="21">
        <f t="shared" si="14"/>
        <v>0</v>
      </c>
      <c r="N215" s="22">
        <f t="shared" si="15"/>
        <v>4999</v>
      </c>
      <c r="O215" s="21">
        <f t="shared" si="15"/>
        <v>44991</v>
      </c>
      <c r="P215" s="49" t="s">
        <v>807</v>
      </c>
      <c r="Q215" s="23" t="s">
        <v>13</v>
      </c>
      <c r="R215" s="23" t="s">
        <v>1006</v>
      </c>
      <c r="S215" s="23" t="s">
        <v>13</v>
      </c>
      <c r="T215" s="23" t="s">
        <v>808</v>
      </c>
      <c r="U215" s="23" t="s">
        <v>13</v>
      </c>
      <c r="W215" s="76"/>
      <c r="X215" s="85"/>
      <c r="Y215" s="77"/>
    </row>
    <row r="216" spans="1:25" ht="21" customHeight="1" x14ac:dyDescent="0.2">
      <c r="A216" s="18" t="s">
        <v>60</v>
      </c>
      <c r="B216" s="18" t="s">
        <v>287</v>
      </c>
      <c r="C216" s="19" t="s">
        <v>13</v>
      </c>
      <c r="D216" s="19" t="s">
        <v>1149</v>
      </c>
      <c r="E216" s="19" t="s">
        <v>1150</v>
      </c>
      <c r="F216" s="20" t="s">
        <v>607</v>
      </c>
      <c r="G216" s="19">
        <v>37</v>
      </c>
      <c r="H216" s="81">
        <v>353</v>
      </c>
      <c r="I216" s="28">
        <f t="shared" si="12"/>
        <v>13061</v>
      </c>
      <c r="J216" s="81">
        <v>4906</v>
      </c>
      <c r="K216" s="28">
        <f t="shared" si="13"/>
        <v>181522</v>
      </c>
      <c r="L216" s="81">
        <v>253</v>
      </c>
      <c r="M216" s="21">
        <f t="shared" si="14"/>
        <v>9361</v>
      </c>
      <c r="N216" s="22">
        <f t="shared" si="15"/>
        <v>5512</v>
      </c>
      <c r="O216" s="21">
        <f t="shared" si="15"/>
        <v>203944</v>
      </c>
      <c r="P216" s="49" t="s">
        <v>1151</v>
      </c>
      <c r="Q216" s="23" t="s">
        <v>73</v>
      </c>
      <c r="R216" s="23" t="s">
        <v>74</v>
      </c>
      <c r="S216" s="23" t="s">
        <v>1152</v>
      </c>
      <c r="T216" s="23" t="s">
        <v>1152</v>
      </c>
      <c r="U216" s="23" t="s">
        <v>13</v>
      </c>
      <c r="W216" s="76"/>
      <c r="X216" s="85"/>
      <c r="Y216" s="77"/>
    </row>
    <row r="217" spans="1:25" ht="21" customHeight="1" x14ac:dyDescent="0.2">
      <c r="A217" s="18" t="s">
        <v>60</v>
      </c>
      <c r="B217" s="18" t="s">
        <v>288</v>
      </c>
      <c r="C217" s="19" t="s">
        <v>13</v>
      </c>
      <c r="D217" s="19" t="s">
        <v>1015</v>
      </c>
      <c r="E217" s="19" t="s">
        <v>13</v>
      </c>
      <c r="F217" s="20" t="s">
        <v>86</v>
      </c>
      <c r="G217" s="19">
        <v>39</v>
      </c>
      <c r="H217" s="81">
        <v>11100</v>
      </c>
      <c r="I217" s="28">
        <f t="shared" si="12"/>
        <v>432900</v>
      </c>
      <c r="J217" s="81">
        <v>0</v>
      </c>
      <c r="K217" s="28">
        <f t="shared" si="13"/>
        <v>0</v>
      </c>
      <c r="L217" s="81">
        <v>0</v>
      </c>
      <c r="M217" s="21">
        <f t="shared" si="14"/>
        <v>0</v>
      </c>
      <c r="N217" s="22">
        <f t="shared" si="15"/>
        <v>11100</v>
      </c>
      <c r="O217" s="21">
        <f t="shared" si="15"/>
        <v>432900</v>
      </c>
      <c r="P217" s="49" t="s">
        <v>134</v>
      </c>
      <c r="Q217" s="23" t="s">
        <v>135</v>
      </c>
      <c r="R217" s="23" t="s">
        <v>1006</v>
      </c>
      <c r="S217" s="23" t="s">
        <v>13</v>
      </c>
      <c r="T217" s="23" t="s">
        <v>1016</v>
      </c>
      <c r="U217" s="23" t="s">
        <v>13</v>
      </c>
      <c r="W217" s="76"/>
      <c r="X217" s="85"/>
      <c r="Y217" s="77"/>
    </row>
    <row r="218" spans="1:25" s="30" customFormat="1" ht="21" customHeight="1" x14ac:dyDescent="0.2">
      <c r="A218" s="13" t="s">
        <v>60</v>
      </c>
      <c r="B218" s="13" t="s">
        <v>289</v>
      </c>
      <c r="C218" s="14" t="s">
        <v>487</v>
      </c>
      <c r="D218" s="14" t="s">
        <v>529</v>
      </c>
      <c r="E218" s="14" t="s">
        <v>13</v>
      </c>
      <c r="F218" s="15" t="s">
        <v>13</v>
      </c>
      <c r="G218" s="14"/>
      <c r="H218" s="80"/>
      <c r="I218" s="16">
        <f>SUM(I219,I221,I229)</f>
        <v>50728345</v>
      </c>
      <c r="J218" s="80"/>
      <c r="K218" s="16">
        <f>SUM(K219,K221,K229)</f>
        <v>32086770</v>
      </c>
      <c r="L218" s="80"/>
      <c r="M218" s="16">
        <f>SUM(M219,M221,M229)</f>
        <v>14719824</v>
      </c>
      <c r="N218" s="32"/>
      <c r="O218" s="16">
        <f>SUM(O219,O221,O229)</f>
        <v>97534939</v>
      </c>
      <c r="P218" s="48"/>
      <c r="Q218" s="17" t="s">
        <v>13</v>
      </c>
      <c r="R218" s="17" t="s">
        <v>13</v>
      </c>
      <c r="S218" s="17" t="s">
        <v>13</v>
      </c>
      <c r="T218" s="17" t="s">
        <v>13</v>
      </c>
      <c r="U218" s="17" t="s">
        <v>13</v>
      </c>
      <c r="X218" s="85"/>
    </row>
    <row r="219" spans="1:25" s="30" customFormat="1" ht="21" customHeight="1" x14ac:dyDescent="0.2">
      <c r="A219" s="40" t="s">
        <v>60</v>
      </c>
      <c r="B219" s="40" t="s">
        <v>290</v>
      </c>
      <c r="C219" s="41" t="s">
        <v>490</v>
      </c>
      <c r="D219" s="41" t="s">
        <v>531</v>
      </c>
      <c r="E219" s="41" t="s">
        <v>13</v>
      </c>
      <c r="F219" s="42" t="s">
        <v>13</v>
      </c>
      <c r="G219" s="41"/>
      <c r="H219" s="82"/>
      <c r="I219" s="43">
        <f>SUM(I220)</f>
        <v>2307144</v>
      </c>
      <c r="J219" s="82"/>
      <c r="K219" s="43">
        <f>SUM(K220)</f>
        <v>325500</v>
      </c>
      <c r="L219" s="82"/>
      <c r="M219" s="43">
        <f>SUM(M220)</f>
        <v>1541134</v>
      </c>
      <c r="N219" s="45"/>
      <c r="O219" s="43">
        <f>SUM(O220)</f>
        <v>4173778</v>
      </c>
      <c r="P219" s="50"/>
      <c r="Q219" s="44" t="s">
        <v>13</v>
      </c>
      <c r="R219" s="44" t="s">
        <v>13</v>
      </c>
      <c r="S219" s="44" t="s">
        <v>13</v>
      </c>
      <c r="T219" s="44" t="s">
        <v>13</v>
      </c>
      <c r="U219" s="44" t="s">
        <v>13</v>
      </c>
      <c r="X219" s="85"/>
    </row>
    <row r="220" spans="1:25" ht="21" customHeight="1" x14ac:dyDescent="0.2">
      <c r="A220" s="18" t="s">
        <v>60</v>
      </c>
      <c r="B220" s="18" t="s">
        <v>291</v>
      </c>
      <c r="C220" s="19" t="s">
        <v>13</v>
      </c>
      <c r="D220" s="19" t="s">
        <v>1153</v>
      </c>
      <c r="E220" s="19" t="s">
        <v>1154</v>
      </c>
      <c r="F220" s="20" t="s">
        <v>607</v>
      </c>
      <c r="G220" s="19">
        <v>217</v>
      </c>
      <c r="H220" s="81">
        <v>10632</v>
      </c>
      <c r="I220" s="28">
        <f t="shared" si="12"/>
        <v>2307144</v>
      </c>
      <c r="J220" s="81">
        <v>1500</v>
      </c>
      <c r="K220" s="28">
        <f t="shared" si="13"/>
        <v>325500</v>
      </c>
      <c r="L220" s="81">
        <v>7102</v>
      </c>
      <c r="M220" s="21">
        <f t="shared" si="14"/>
        <v>1541134</v>
      </c>
      <c r="N220" s="22">
        <f t="shared" si="15"/>
        <v>19234</v>
      </c>
      <c r="O220" s="21">
        <f t="shared" si="15"/>
        <v>4173778</v>
      </c>
      <c r="P220" s="49" t="s">
        <v>1155</v>
      </c>
      <c r="Q220" s="23" t="s">
        <v>13</v>
      </c>
      <c r="R220" s="23" t="s">
        <v>1006</v>
      </c>
      <c r="S220" s="23" t="s">
        <v>13</v>
      </c>
      <c r="T220" s="23" t="s">
        <v>1156</v>
      </c>
      <c r="U220" s="23" t="s">
        <v>13</v>
      </c>
      <c r="W220" s="76"/>
      <c r="X220" s="85"/>
      <c r="Y220" s="77"/>
    </row>
    <row r="221" spans="1:25" s="30" customFormat="1" ht="21" customHeight="1" x14ac:dyDescent="0.2">
      <c r="A221" s="40" t="s">
        <v>60</v>
      </c>
      <c r="B221" s="40" t="s">
        <v>292</v>
      </c>
      <c r="C221" s="41" t="s">
        <v>493</v>
      </c>
      <c r="D221" s="41" t="s">
        <v>533</v>
      </c>
      <c r="E221" s="41" t="s">
        <v>13</v>
      </c>
      <c r="F221" s="42" t="s">
        <v>13</v>
      </c>
      <c r="G221" s="41"/>
      <c r="H221" s="82"/>
      <c r="I221" s="43">
        <f>SUM(I222:I228)</f>
        <v>32221340</v>
      </c>
      <c r="J221" s="82"/>
      <c r="K221" s="43">
        <f>SUM(K222:K228)</f>
        <v>15967661</v>
      </c>
      <c r="L221" s="82"/>
      <c r="M221" s="43">
        <f>SUM(M222:M228)</f>
        <v>1941706</v>
      </c>
      <c r="N221" s="45"/>
      <c r="O221" s="43">
        <f>SUM(O222:O228)</f>
        <v>50130707</v>
      </c>
      <c r="P221" s="50"/>
      <c r="Q221" s="44" t="s">
        <v>13</v>
      </c>
      <c r="R221" s="44" t="s">
        <v>13</v>
      </c>
      <c r="S221" s="44" t="s">
        <v>13</v>
      </c>
      <c r="T221" s="44" t="s">
        <v>13</v>
      </c>
      <c r="U221" s="44" t="s">
        <v>13</v>
      </c>
      <c r="X221" s="85"/>
    </row>
    <row r="222" spans="1:25" ht="21" customHeight="1" x14ac:dyDescent="0.2">
      <c r="A222" s="18" t="s">
        <v>60</v>
      </c>
      <c r="B222" s="18" t="s">
        <v>293</v>
      </c>
      <c r="C222" s="19" t="s">
        <v>13</v>
      </c>
      <c r="D222" s="19" t="s">
        <v>1157</v>
      </c>
      <c r="E222" s="19" t="s">
        <v>1158</v>
      </c>
      <c r="F222" s="20" t="s">
        <v>623</v>
      </c>
      <c r="G222" s="19">
        <v>715</v>
      </c>
      <c r="H222" s="81">
        <v>10002</v>
      </c>
      <c r="I222" s="28">
        <f t="shared" si="12"/>
        <v>7151430</v>
      </c>
      <c r="J222" s="81">
        <v>10409</v>
      </c>
      <c r="K222" s="28">
        <f t="shared" si="13"/>
        <v>7442435</v>
      </c>
      <c r="L222" s="81">
        <v>0</v>
      </c>
      <c r="M222" s="21">
        <f t="shared" si="14"/>
        <v>0</v>
      </c>
      <c r="N222" s="22">
        <f t="shared" si="15"/>
        <v>20411</v>
      </c>
      <c r="O222" s="21">
        <f t="shared" si="15"/>
        <v>14593865</v>
      </c>
      <c r="P222" s="49" t="s">
        <v>1159</v>
      </c>
      <c r="Q222" s="23" t="s">
        <v>73</v>
      </c>
      <c r="R222" s="23" t="s">
        <v>74</v>
      </c>
      <c r="S222" s="23" t="s">
        <v>1160</v>
      </c>
      <c r="T222" s="23" t="s">
        <v>1160</v>
      </c>
      <c r="U222" s="23" t="s">
        <v>13</v>
      </c>
      <c r="W222" s="76"/>
      <c r="X222" s="85"/>
      <c r="Y222" s="77"/>
    </row>
    <row r="223" spans="1:25" ht="21" customHeight="1" x14ac:dyDescent="0.2">
      <c r="A223" s="18" t="s">
        <v>60</v>
      </c>
      <c r="B223" s="18" t="s">
        <v>294</v>
      </c>
      <c r="C223" s="19" t="s">
        <v>13</v>
      </c>
      <c r="D223" s="19" t="s">
        <v>740</v>
      </c>
      <c r="E223" s="19" t="s">
        <v>1139</v>
      </c>
      <c r="F223" s="20" t="s">
        <v>607</v>
      </c>
      <c r="G223" s="19">
        <v>46</v>
      </c>
      <c r="H223" s="81">
        <v>693</v>
      </c>
      <c r="I223" s="28">
        <f t="shared" si="12"/>
        <v>31878</v>
      </c>
      <c r="J223" s="81">
        <v>24789</v>
      </c>
      <c r="K223" s="28">
        <f t="shared" si="13"/>
        <v>1140294</v>
      </c>
      <c r="L223" s="81">
        <v>73</v>
      </c>
      <c r="M223" s="21">
        <f t="shared" si="14"/>
        <v>3358</v>
      </c>
      <c r="N223" s="22">
        <f t="shared" si="15"/>
        <v>25555</v>
      </c>
      <c r="O223" s="21">
        <f t="shared" si="15"/>
        <v>1175530</v>
      </c>
      <c r="P223" s="49" t="s">
        <v>1140</v>
      </c>
      <c r="Q223" s="23" t="s">
        <v>73</v>
      </c>
      <c r="R223" s="23" t="s">
        <v>74</v>
      </c>
      <c r="S223" s="23" t="s">
        <v>1141</v>
      </c>
      <c r="T223" s="23" t="s">
        <v>1141</v>
      </c>
      <c r="U223" s="23" t="s">
        <v>13</v>
      </c>
      <c r="W223" s="76"/>
      <c r="X223" s="85"/>
      <c r="Y223" s="77"/>
    </row>
    <row r="224" spans="1:25" ht="21" customHeight="1" x14ac:dyDescent="0.2">
      <c r="A224" s="18" t="s">
        <v>60</v>
      </c>
      <c r="B224" s="18" t="s">
        <v>295</v>
      </c>
      <c r="C224" s="19" t="s">
        <v>13</v>
      </c>
      <c r="D224" s="19" t="s">
        <v>1161</v>
      </c>
      <c r="E224" s="19" t="s">
        <v>1162</v>
      </c>
      <c r="F224" s="20" t="s">
        <v>153</v>
      </c>
      <c r="G224" s="19">
        <v>3871</v>
      </c>
      <c r="H224" s="81">
        <v>3825</v>
      </c>
      <c r="I224" s="28">
        <f t="shared" si="12"/>
        <v>14806575</v>
      </c>
      <c r="J224" s="81">
        <v>0</v>
      </c>
      <c r="K224" s="28">
        <f t="shared" si="13"/>
        <v>0</v>
      </c>
      <c r="L224" s="81">
        <v>0</v>
      </c>
      <c r="M224" s="21">
        <f t="shared" si="14"/>
        <v>0</v>
      </c>
      <c r="N224" s="22">
        <f t="shared" si="15"/>
        <v>3825</v>
      </c>
      <c r="O224" s="21">
        <f t="shared" si="15"/>
        <v>14806575</v>
      </c>
      <c r="P224" s="49" t="s">
        <v>134</v>
      </c>
      <c r="Q224" s="23" t="s">
        <v>135</v>
      </c>
      <c r="R224" s="23" t="s">
        <v>1006</v>
      </c>
      <c r="S224" s="23" t="s">
        <v>13</v>
      </c>
      <c r="T224" s="23" t="s">
        <v>1163</v>
      </c>
      <c r="U224" s="23" t="s">
        <v>13</v>
      </c>
      <c r="W224" s="76"/>
      <c r="X224" s="85"/>
      <c r="Y224" s="77"/>
    </row>
    <row r="225" spans="1:25" ht="21" customHeight="1" x14ac:dyDescent="0.2">
      <c r="A225" s="18" t="s">
        <v>60</v>
      </c>
      <c r="B225" s="18" t="s">
        <v>296</v>
      </c>
      <c r="C225" s="19" t="s">
        <v>13</v>
      </c>
      <c r="D225" s="19" t="s">
        <v>1164</v>
      </c>
      <c r="E225" s="19" t="s">
        <v>1165</v>
      </c>
      <c r="F225" s="20" t="s">
        <v>68</v>
      </c>
      <c r="G225" s="19">
        <v>95</v>
      </c>
      <c r="H225" s="81">
        <v>4915</v>
      </c>
      <c r="I225" s="28">
        <f t="shared" si="12"/>
        <v>466925</v>
      </c>
      <c r="J225" s="81">
        <v>0</v>
      </c>
      <c r="K225" s="28">
        <f t="shared" si="13"/>
        <v>0</v>
      </c>
      <c r="L225" s="81">
        <v>0</v>
      </c>
      <c r="M225" s="21">
        <f t="shared" si="14"/>
        <v>0</v>
      </c>
      <c r="N225" s="22">
        <f t="shared" si="15"/>
        <v>4915</v>
      </c>
      <c r="O225" s="21">
        <f t="shared" si="15"/>
        <v>466925</v>
      </c>
      <c r="P225" s="49" t="s">
        <v>151</v>
      </c>
      <c r="Q225" s="23" t="s">
        <v>90</v>
      </c>
      <c r="R225" s="23" t="s">
        <v>1006</v>
      </c>
      <c r="S225" s="23" t="s">
        <v>13</v>
      </c>
      <c r="T225" s="23" t="s">
        <v>1166</v>
      </c>
      <c r="U225" s="23" t="s">
        <v>13</v>
      </c>
      <c r="W225" s="76"/>
      <c r="X225" s="85"/>
      <c r="Y225" s="77"/>
    </row>
    <row r="226" spans="1:25" ht="21" customHeight="1" x14ac:dyDescent="0.2">
      <c r="A226" s="18" t="s">
        <v>60</v>
      </c>
      <c r="B226" s="18" t="s">
        <v>297</v>
      </c>
      <c r="C226" s="19" t="s">
        <v>13</v>
      </c>
      <c r="D226" s="19" t="s">
        <v>1167</v>
      </c>
      <c r="E226" s="19" t="s">
        <v>1168</v>
      </c>
      <c r="F226" s="20" t="s">
        <v>153</v>
      </c>
      <c r="G226" s="19">
        <v>6</v>
      </c>
      <c r="H226" s="81">
        <v>469700</v>
      </c>
      <c r="I226" s="28">
        <f t="shared" si="12"/>
        <v>2818200</v>
      </c>
      <c r="J226" s="81">
        <v>0</v>
      </c>
      <c r="K226" s="28">
        <f t="shared" si="13"/>
        <v>0</v>
      </c>
      <c r="L226" s="81">
        <v>0</v>
      </c>
      <c r="M226" s="21">
        <f t="shared" si="14"/>
        <v>0</v>
      </c>
      <c r="N226" s="22">
        <f t="shared" si="15"/>
        <v>469700</v>
      </c>
      <c r="O226" s="21">
        <f t="shared" si="15"/>
        <v>2818200</v>
      </c>
      <c r="P226" s="49" t="s">
        <v>151</v>
      </c>
      <c r="Q226" s="23" t="s">
        <v>90</v>
      </c>
      <c r="R226" s="23" t="s">
        <v>1006</v>
      </c>
      <c r="S226" s="23" t="s">
        <v>13</v>
      </c>
      <c r="T226" s="23" t="s">
        <v>1169</v>
      </c>
      <c r="U226" s="23" t="s">
        <v>13</v>
      </c>
      <c r="W226" s="76"/>
      <c r="X226" s="85"/>
      <c r="Y226" s="77"/>
    </row>
    <row r="227" spans="1:25" ht="21" customHeight="1" x14ac:dyDescent="0.2">
      <c r="A227" s="18" t="s">
        <v>60</v>
      </c>
      <c r="B227" s="18" t="s">
        <v>298</v>
      </c>
      <c r="C227" s="19" t="s">
        <v>13</v>
      </c>
      <c r="D227" s="19" t="s">
        <v>1170</v>
      </c>
      <c r="E227" s="19" t="s">
        <v>1171</v>
      </c>
      <c r="F227" s="20" t="s">
        <v>68</v>
      </c>
      <c r="G227" s="19">
        <v>36</v>
      </c>
      <c r="H227" s="81">
        <v>126384</v>
      </c>
      <c r="I227" s="28">
        <f t="shared" si="12"/>
        <v>4549824</v>
      </c>
      <c r="J227" s="81">
        <v>0</v>
      </c>
      <c r="K227" s="28">
        <f t="shared" si="13"/>
        <v>0</v>
      </c>
      <c r="L227" s="81">
        <v>0</v>
      </c>
      <c r="M227" s="21">
        <f t="shared" si="14"/>
        <v>0</v>
      </c>
      <c r="N227" s="22">
        <f t="shared" si="15"/>
        <v>126384</v>
      </c>
      <c r="O227" s="21">
        <f t="shared" si="15"/>
        <v>4549824</v>
      </c>
      <c r="P227" s="49" t="s">
        <v>151</v>
      </c>
      <c r="Q227" s="23" t="s">
        <v>90</v>
      </c>
      <c r="R227" s="23" t="s">
        <v>1006</v>
      </c>
      <c r="S227" s="23" t="s">
        <v>13</v>
      </c>
      <c r="T227" s="23" t="s">
        <v>1172</v>
      </c>
      <c r="U227" s="23" t="s">
        <v>13</v>
      </c>
      <c r="W227" s="76"/>
      <c r="X227" s="85"/>
      <c r="Y227" s="77"/>
    </row>
    <row r="228" spans="1:25" ht="21" customHeight="1" x14ac:dyDescent="0.2">
      <c r="A228" s="18" t="s">
        <v>60</v>
      </c>
      <c r="B228" s="18" t="s">
        <v>299</v>
      </c>
      <c r="C228" s="19" t="s">
        <v>13</v>
      </c>
      <c r="D228" s="19" t="s">
        <v>1173</v>
      </c>
      <c r="E228" s="19" t="s">
        <v>13</v>
      </c>
      <c r="F228" s="20" t="s">
        <v>68</v>
      </c>
      <c r="G228" s="19">
        <v>276</v>
      </c>
      <c r="H228" s="81">
        <v>8683</v>
      </c>
      <c r="I228" s="28">
        <f t="shared" si="12"/>
        <v>2396508</v>
      </c>
      <c r="J228" s="81">
        <v>26757</v>
      </c>
      <c r="K228" s="28">
        <f t="shared" si="13"/>
        <v>7384932</v>
      </c>
      <c r="L228" s="81">
        <v>7023</v>
      </c>
      <c r="M228" s="21">
        <f t="shared" si="14"/>
        <v>1938348</v>
      </c>
      <c r="N228" s="22">
        <f t="shared" si="15"/>
        <v>42463</v>
      </c>
      <c r="O228" s="21">
        <f t="shared" si="15"/>
        <v>11719788</v>
      </c>
      <c r="P228" s="49" t="s">
        <v>1174</v>
      </c>
      <c r="Q228" s="23" t="s">
        <v>13</v>
      </c>
      <c r="R228" s="23" t="s">
        <v>1006</v>
      </c>
      <c r="S228" s="23" t="s">
        <v>13</v>
      </c>
      <c r="T228" s="23" t="s">
        <v>1175</v>
      </c>
      <c r="U228" s="23" t="s">
        <v>13</v>
      </c>
      <c r="W228" s="76"/>
      <c r="X228" s="85"/>
      <c r="Y228" s="77"/>
    </row>
    <row r="229" spans="1:25" s="30" customFormat="1" ht="21" customHeight="1" x14ac:dyDescent="0.2">
      <c r="A229" s="40" t="s">
        <v>60</v>
      </c>
      <c r="B229" s="40" t="s">
        <v>300</v>
      </c>
      <c r="C229" s="41" t="s">
        <v>496</v>
      </c>
      <c r="D229" s="41" t="s">
        <v>535</v>
      </c>
      <c r="E229" s="41" t="s">
        <v>13</v>
      </c>
      <c r="F229" s="42" t="s">
        <v>13</v>
      </c>
      <c r="G229" s="41"/>
      <c r="H229" s="82"/>
      <c r="I229" s="43">
        <f>SUM(I230:I231)</f>
        <v>16199861</v>
      </c>
      <c r="J229" s="82"/>
      <c r="K229" s="43">
        <f>SUM(K230:K231)</f>
        <v>15793609</v>
      </c>
      <c r="L229" s="82"/>
      <c r="M229" s="43">
        <f>SUM(M230:M231)</f>
        <v>11236984</v>
      </c>
      <c r="N229" s="45"/>
      <c r="O229" s="43">
        <f>SUM(O230:O231)</f>
        <v>43230454</v>
      </c>
      <c r="P229" s="50"/>
      <c r="Q229" s="44" t="s">
        <v>13</v>
      </c>
      <c r="R229" s="44" t="s">
        <v>13</v>
      </c>
      <c r="S229" s="44" t="s">
        <v>13</v>
      </c>
      <c r="T229" s="44" t="s">
        <v>13</v>
      </c>
      <c r="U229" s="44" t="s">
        <v>13</v>
      </c>
      <c r="X229" s="85"/>
    </row>
    <row r="230" spans="1:25" ht="21" customHeight="1" x14ac:dyDescent="0.2">
      <c r="A230" s="18" t="s">
        <v>60</v>
      </c>
      <c r="B230" s="18" t="s">
        <v>301</v>
      </c>
      <c r="C230" s="19" t="s">
        <v>13</v>
      </c>
      <c r="D230" s="19" t="s">
        <v>1176</v>
      </c>
      <c r="E230" s="19" t="s">
        <v>13</v>
      </c>
      <c r="F230" s="20" t="s">
        <v>450</v>
      </c>
      <c r="G230" s="19">
        <v>1</v>
      </c>
      <c r="H230" s="81">
        <v>16156367</v>
      </c>
      <c r="I230" s="28">
        <f t="shared" si="12"/>
        <v>16156367</v>
      </c>
      <c r="J230" s="81">
        <v>15793048</v>
      </c>
      <c r="K230" s="28">
        <f t="shared" si="13"/>
        <v>15793048</v>
      </c>
      <c r="L230" s="81">
        <v>11236984</v>
      </c>
      <c r="M230" s="21">
        <f t="shared" si="14"/>
        <v>11236984</v>
      </c>
      <c r="N230" s="22">
        <f t="shared" si="15"/>
        <v>43186399</v>
      </c>
      <c r="O230" s="21">
        <f t="shared" si="15"/>
        <v>43186399</v>
      </c>
      <c r="P230" s="49" t="s">
        <v>13</v>
      </c>
      <c r="Q230" s="23" t="s">
        <v>13</v>
      </c>
      <c r="R230" s="23" t="s">
        <v>1006</v>
      </c>
      <c r="S230" s="23" t="s">
        <v>13</v>
      </c>
      <c r="T230" s="23" t="s">
        <v>1177</v>
      </c>
      <c r="U230" s="23" t="s">
        <v>13</v>
      </c>
      <c r="W230" s="76"/>
      <c r="X230" s="85"/>
      <c r="Y230" s="77"/>
    </row>
    <row r="231" spans="1:25" ht="21" customHeight="1" x14ac:dyDescent="0.2">
      <c r="A231" s="18" t="s">
        <v>60</v>
      </c>
      <c r="B231" s="18" t="s">
        <v>302</v>
      </c>
      <c r="C231" s="19" t="s">
        <v>13</v>
      </c>
      <c r="D231" s="19" t="s">
        <v>1041</v>
      </c>
      <c r="E231" s="19" t="s">
        <v>1042</v>
      </c>
      <c r="F231" s="20" t="s">
        <v>153</v>
      </c>
      <c r="G231" s="19">
        <v>3</v>
      </c>
      <c r="H231" s="81">
        <v>14498</v>
      </c>
      <c r="I231" s="28">
        <f t="shared" si="12"/>
        <v>43494</v>
      </c>
      <c r="J231" s="81">
        <v>187</v>
      </c>
      <c r="K231" s="28">
        <f t="shared" si="13"/>
        <v>561</v>
      </c>
      <c r="L231" s="81">
        <v>0</v>
      </c>
      <c r="M231" s="21">
        <f t="shared" si="14"/>
        <v>0</v>
      </c>
      <c r="N231" s="22">
        <f t="shared" si="15"/>
        <v>14685</v>
      </c>
      <c r="O231" s="21">
        <f t="shared" si="15"/>
        <v>44055</v>
      </c>
      <c r="P231" s="49" t="s">
        <v>1043</v>
      </c>
      <c r="Q231" s="23" t="s">
        <v>13</v>
      </c>
      <c r="R231" s="23" t="s">
        <v>1006</v>
      </c>
      <c r="S231" s="23" t="s">
        <v>13</v>
      </c>
      <c r="T231" s="23" t="s">
        <v>1044</v>
      </c>
      <c r="U231" s="23" t="s">
        <v>13</v>
      </c>
      <c r="W231" s="76"/>
      <c r="X231" s="85"/>
      <c r="Y231" s="77"/>
    </row>
    <row r="232" spans="1:25" s="30" customFormat="1" ht="21" customHeight="1" x14ac:dyDescent="0.2">
      <c r="A232" s="8" t="s">
        <v>60</v>
      </c>
      <c r="B232" s="8" t="s">
        <v>303</v>
      </c>
      <c r="C232" s="9" t="s">
        <v>536</v>
      </c>
      <c r="D232" s="9" t="s">
        <v>537</v>
      </c>
      <c r="E232" s="9" t="s">
        <v>13</v>
      </c>
      <c r="F232" s="10" t="s">
        <v>13</v>
      </c>
      <c r="G232" s="9"/>
      <c r="H232" s="83"/>
      <c r="I232" s="11">
        <f>SUM(I233,I246)</f>
        <v>11300346</v>
      </c>
      <c r="J232" s="83"/>
      <c r="K232" s="11">
        <f>SUM(K233,K246)</f>
        <v>3422590</v>
      </c>
      <c r="L232" s="83"/>
      <c r="M232" s="11">
        <f>SUM(M233,M246)</f>
        <v>1413935</v>
      </c>
      <c r="N232" s="31"/>
      <c r="O232" s="11">
        <f>SUM(O233,O246)</f>
        <v>16136871</v>
      </c>
      <c r="P232" s="47"/>
      <c r="Q232" s="12" t="s">
        <v>13</v>
      </c>
      <c r="R232" s="12" t="s">
        <v>13</v>
      </c>
      <c r="S232" s="12" t="s">
        <v>13</v>
      </c>
      <c r="T232" s="12" t="s">
        <v>13</v>
      </c>
      <c r="U232" s="12" t="s">
        <v>13</v>
      </c>
      <c r="X232" s="85"/>
    </row>
    <row r="233" spans="1:25" s="30" customFormat="1" ht="21" customHeight="1" x14ac:dyDescent="0.2">
      <c r="A233" s="13" t="s">
        <v>60</v>
      </c>
      <c r="B233" s="13" t="s">
        <v>304</v>
      </c>
      <c r="C233" s="14" t="s">
        <v>457</v>
      </c>
      <c r="D233" s="14" t="s">
        <v>519</v>
      </c>
      <c r="E233" s="14" t="s">
        <v>13</v>
      </c>
      <c r="F233" s="15" t="s">
        <v>13</v>
      </c>
      <c r="G233" s="14"/>
      <c r="H233" s="80"/>
      <c r="I233" s="16">
        <f>SUM(I234:I245)</f>
        <v>8159580</v>
      </c>
      <c r="J233" s="80"/>
      <c r="K233" s="16">
        <f>SUM(K234:K245)</f>
        <v>1131554</v>
      </c>
      <c r="L233" s="80"/>
      <c r="M233" s="16">
        <f>SUM(M234:M245)</f>
        <v>399109</v>
      </c>
      <c r="N233" s="32"/>
      <c r="O233" s="16">
        <f>SUM(O234:O245)</f>
        <v>9690243</v>
      </c>
      <c r="P233" s="48"/>
      <c r="Q233" s="17" t="s">
        <v>13</v>
      </c>
      <c r="R233" s="17" t="s">
        <v>13</v>
      </c>
      <c r="S233" s="17" t="s">
        <v>13</v>
      </c>
      <c r="T233" s="17" t="s">
        <v>13</v>
      </c>
      <c r="U233" s="17" t="s">
        <v>13</v>
      </c>
      <c r="X233" s="85"/>
    </row>
    <row r="234" spans="1:25" ht="21" customHeight="1" x14ac:dyDescent="0.2">
      <c r="A234" s="18" t="s">
        <v>60</v>
      </c>
      <c r="B234" s="18" t="s">
        <v>305</v>
      </c>
      <c r="C234" s="19" t="s">
        <v>13</v>
      </c>
      <c r="D234" s="19" t="s">
        <v>1029</v>
      </c>
      <c r="E234" s="19" t="s">
        <v>1030</v>
      </c>
      <c r="F234" s="20" t="s">
        <v>153</v>
      </c>
      <c r="G234" s="19">
        <v>17</v>
      </c>
      <c r="H234" s="81">
        <v>0</v>
      </c>
      <c r="I234" s="28">
        <f t="shared" si="12"/>
        <v>0</v>
      </c>
      <c r="J234" s="81">
        <v>2012</v>
      </c>
      <c r="K234" s="28">
        <f t="shared" si="13"/>
        <v>34204</v>
      </c>
      <c r="L234" s="81">
        <v>0</v>
      </c>
      <c r="M234" s="21">
        <f t="shared" si="14"/>
        <v>0</v>
      </c>
      <c r="N234" s="22">
        <f t="shared" si="15"/>
        <v>2012</v>
      </c>
      <c r="O234" s="21">
        <f t="shared" si="15"/>
        <v>34204</v>
      </c>
      <c r="P234" s="49" t="s">
        <v>1031</v>
      </c>
      <c r="Q234" s="23" t="s">
        <v>73</v>
      </c>
      <c r="R234" s="23" t="s">
        <v>74</v>
      </c>
      <c r="S234" s="23" t="s">
        <v>1032</v>
      </c>
      <c r="T234" s="23" t="s">
        <v>1032</v>
      </c>
      <c r="U234" s="23" t="s">
        <v>13</v>
      </c>
      <c r="W234" s="76"/>
      <c r="X234" s="85"/>
      <c r="Y234" s="77"/>
    </row>
    <row r="235" spans="1:25" ht="21" customHeight="1" x14ac:dyDescent="0.2">
      <c r="A235" s="18" t="s">
        <v>60</v>
      </c>
      <c r="B235" s="18" t="s">
        <v>306</v>
      </c>
      <c r="C235" s="19" t="s">
        <v>13</v>
      </c>
      <c r="D235" s="19" t="s">
        <v>1036</v>
      </c>
      <c r="E235" s="19" t="s">
        <v>1030</v>
      </c>
      <c r="F235" s="20" t="s">
        <v>153</v>
      </c>
      <c r="G235" s="19">
        <v>17</v>
      </c>
      <c r="H235" s="81">
        <v>11420</v>
      </c>
      <c r="I235" s="28">
        <f t="shared" si="12"/>
        <v>194140</v>
      </c>
      <c r="J235" s="81">
        <v>64363</v>
      </c>
      <c r="K235" s="28">
        <f t="shared" si="13"/>
        <v>1094171</v>
      </c>
      <c r="L235" s="81">
        <v>23477</v>
      </c>
      <c r="M235" s="21">
        <f t="shared" si="14"/>
        <v>399109</v>
      </c>
      <c r="N235" s="22">
        <f t="shared" si="15"/>
        <v>99260</v>
      </c>
      <c r="O235" s="21">
        <f t="shared" si="15"/>
        <v>1687420</v>
      </c>
      <c r="P235" s="49" t="s">
        <v>1037</v>
      </c>
      <c r="Q235" s="23" t="s">
        <v>13</v>
      </c>
      <c r="R235" s="23" t="s">
        <v>1006</v>
      </c>
      <c r="S235" s="23" t="s">
        <v>13</v>
      </c>
      <c r="T235" s="23" t="s">
        <v>1038</v>
      </c>
      <c r="U235" s="23" t="s">
        <v>13</v>
      </c>
      <c r="W235" s="76"/>
      <c r="X235" s="85"/>
      <c r="Y235" s="77"/>
    </row>
    <row r="236" spans="1:25" ht="21" customHeight="1" x14ac:dyDescent="0.2">
      <c r="A236" s="18" t="s">
        <v>60</v>
      </c>
      <c r="B236" s="18" t="s">
        <v>307</v>
      </c>
      <c r="C236" s="19" t="s">
        <v>13</v>
      </c>
      <c r="D236" s="19" t="s">
        <v>1045</v>
      </c>
      <c r="E236" s="19" t="s">
        <v>1042</v>
      </c>
      <c r="F236" s="20" t="s">
        <v>153</v>
      </c>
      <c r="G236" s="19">
        <v>13</v>
      </c>
      <c r="H236" s="81">
        <v>13986</v>
      </c>
      <c r="I236" s="28">
        <f t="shared" si="12"/>
        <v>181818</v>
      </c>
      <c r="J236" s="81">
        <v>0</v>
      </c>
      <c r="K236" s="28">
        <f t="shared" si="13"/>
        <v>0</v>
      </c>
      <c r="L236" s="81">
        <v>0</v>
      </c>
      <c r="M236" s="21">
        <f t="shared" si="14"/>
        <v>0</v>
      </c>
      <c r="N236" s="22">
        <f t="shared" si="15"/>
        <v>13986</v>
      </c>
      <c r="O236" s="21">
        <f t="shared" si="15"/>
        <v>181818</v>
      </c>
      <c r="P236" s="49" t="s">
        <v>1046</v>
      </c>
      <c r="Q236" s="23" t="s">
        <v>90</v>
      </c>
      <c r="R236" s="23" t="s">
        <v>1006</v>
      </c>
      <c r="S236" s="23" t="s">
        <v>13</v>
      </c>
      <c r="T236" s="23" t="s">
        <v>1047</v>
      </c>
      <c r="U236" s="23" t="s">
        <v>13</v>
      </c>
      <c r="W236" s="76"/>
      <c r="X236" s="85"/>
      <c r="Y236" s="77"/>
    </row>
    <row r="237" spans="1:25" ht="21" customHeight="1" x14ac:dyDescent="0.2">
      <c r="A237" s="18" t="s">
        <v>60</v>
      </c>
      <c r="B237" s="18" t="s">
        <v>308</v>
      </c>
      <c r="C237" s="19" t="s">
        <v>13</v>
      </c>
      <c r="D237" s="19" t="s">
        <v>1041</v>
      </c>
      <c r="E237" s="19" t="s">
        <v>1042</v>
      </c>
      <c r="F237" s="20" t="s">
        <v>153</v>
      </c>
      <c r="G237" s="19">
        <v>17</v>
      </c>
      <c r="H237" s="81">
        <v>14498</v>
      </c>
      <c r="I237" s="28">
        <f t="shared" si="12"/>
        <v>246466</v>
      </c>
      <c r="J237" s="81">
        <v>187</v>
      </c>
      <c r="K237" s="28">
        <f t="shared" si="13"/>
        <v>3179</v>
      </c>
      <c r="L237" s="81">
        <v>0</v>
      </c>
      <c r="M237" s="21">
        <f t="shared" si="14"/>
        <v>0</v>
      </c>
      <c r="N237" s="22">
        <f t="shared" si="15"/>
        <v>14685</v>
      </c>
      <c r="O237" s="21">
        <f t="shared" si="15"/>
        <v>249645</v>
      </c>
      <c r="P237" s="49" t="s">
        <v>1043</v>
      </c>
      <c r="Q237" s="23" t="s">
        <v>13</v>
      </c>
      <c r="R237" s="23" t="s">
        <v>1006</v>
      </c>
      <c r="S237" s="23" t="s">
        <v>13</v>
      </c>
      <c r="T237" s="23" t="s">
        <v>1044</v>
      </c>
      <c r="U237" s="23" t="s">
        <v>13</v>
      </c>
      <c r="W237" s="76"/>
      <c r="X237" s="85"/>
      <c r="Y237" s="77"/>
    </row>
    <row r="238" spans="1:25" ht="21" customHeight="1" x14ac:dyDescent="0.2">
      <c r="A238" s="18" t="s">
        <v>60</v>
      </c>
      <c r="B238" s="18" t="s">
        <v>309</v>
      </c>
      <c r="C238" s="19" t="s">
        <v>13</v>
      </c>
      <c r="D238" s="19" t="s">
        <v>1048</v>
      </c>
      <c r="E238" s="19" t="s">
        <v>1049</v>
      </c>
      <c r="F238" s="20" t="s">
        <v>153</v>
      </c>
      <c r="G238" s="19">
        <v>17</v>
      </c>
      <c r="H238" s="81">
        <v>78036</v>
      </c>
      <c r="I238" s="28">
        <f t="shared" si="12"/>
        <v>1326612</v>
      </c>
      <c r="J238" s="81">
        <v>0</v>
      </c>
      <c r="K238" s="28">
        <f t="shared" si="13"/>
        <v>0</v>
      </c>
      <c r="L238" s="81">
        <v>0</v>
      </c>
      <c r="M238" s="21">
        <f t="shared" si="14"/>
        <v>0</v>
      </c>
      <c r="N238" s="22">
        <f t="shared" si="15"/>
        <v>78036</v>
      </c>
      <c r="O238" s="21">
        <f t="shared" si="15"/>
        <v>1326612</v>
      </c>
      <c r="P238" s="49" t="s">
        <v>151</v>
      </c>
      <c r="Q238" s="23" t="s">
        <v>90</v>
      </c>
      <c r="R238" s="23" t="s">
        <v>1006</v>
      </c>
      <c r="S238" s="23" t="s">
        <v>13</v>
      </c>
      <c r="T238" s="23" t="s">
        <v>1050</v>
      </c>
      <c r="U238" s="23" t="s">
        <v>13</v>
      </c>
      <c r="W238" s="76"/>
      <c r="X238" s="85"/>
      <c r="Y238" s="77"/>
    </row>
    <row r="239" spans="1:25" ht="21" customHeight="1" x14ac:dyDescent="0.2">
      <c r="A239" s="18" t="s">
        <v>60</v>
      </c>
      <c r="B239" s="18" t="s">
        <v>310</v>
      </c>
      <c r="C239" s="19" t="s">
        <v>13</v>
      </c>
      <c r="D239" s="19" t="s">
        <v>1051</v>
      </c>
      <c r="E239" s="19" t="s">
        <v>1052</v>
      </c>
      <c r="F239" s="20" t="s">
        <v>153</v>
      </c>
      <c r="G239" s="19">
        <v>17</v>
      </c>
      <c r="H239" s="81">
        <v>280527</v>
      </c>
      <c r="I239" s="28">
        <f t="shared" si="12"/>
        <v>4768959</v>
      </c>
      <c r="J239" s="81">
        <v>0</v>
      </c>
      <c r="K239" s="28">
        <f t="shared" si="13"/>
        <v>0</v>
      </c>
      <c r="L239" s="81">
        <v>0</v>
      </c>
      <c r="M239" s="21">
        <f t="shared" si="14"/>
        <v>0</v>
      </c>
      <c r="N239" s="22">
        <f t="shared" si="15"/>
        <v>280527</v>
      </c>
      <c r="O239" s="21">
        <f t="shared" si="15"/>
        <v>4768959</v>
      </c>
      <c r="P239" s="49" t="s">
        <v>134</v>
      </c>
      <c r="Q239" s="23" t="s">
        <v>135</v>
      </c>
      <c r="R239" s="23" t="s">
        <v>1006</v>
      </c>
      <c r="S239" s="23" t="s">
        <v>13</v>
      </c>
      <c r="T239" s="23" t="s">
        <v>1053</v>
      </c>
      <c r="U239" s="23" t="s">
        <v>13</v>
      </c>
      <c r="W239" s="76"/>
      <c r="X239" s="85"/>
      <c r="Y239" s="77"/>
    </row>
    <row r="240" spans="1:25" ht="21" customHeight="1" x14ac:dyDescent="0.2">
      <c r="A240" s="18" t="s">
        <v>60</v>
      </c>
      <c r="B240" s="18" t="s">
        <v>311</v>
      </c>
      <c r="C240" s="19" t="s">
        <v>13</v>
      </c>
      <c r="D240" s="19" t="s">
        <v>1054</v>
      </c>
      <c r="E240" s="19" t="s">
        <v>1055</v>
      </c>
      <c r="F240" s="20" t="s">
        <v>153</v>
      </c>
      <c r="G240" s="19">
        <v>2</v>
      </c>
      <c r="H240" s="81">
        <v>22200</v>
      </c>
      <c r="I240" s="28">
        <f t="shared" si="12"/>
        <v>44400</v>
      </c>
      <c r="J240" s="81">
        <v>0</v>
      </c>
      <c r="K240" s="28">
        <f t="shared" si="13"/>
        <v>0</v>
      </c>
      <c r="L240" s="81">
        <v>0</v>
      </c>
      <c r="M240" s="21">
        <f t="shared" si="14"/>
        <v>0</v>
      </c>
      <c r="N240" s="22">
        <f t="shared" si="15"/>
        <v>22200</v>
      </c>
      <c r="O240" s="21">
        <f t="shared" si="15"/>
        <v>44400</v>
      </c>
      <c r="P240" s="49" t="s">
        <v>151</v>
      </c>
      <c r="Q240" s="23" t="s">
        <v>90</v>
      </c>
      <c r="R240" s="23" t="s">
        <v>1006</v>
      </c>
      <c r="S240" s="23" t="s">
        <v>13</v>
      </c>
      <c r="T240" s="23" t="s">
        <v>1056</v>
      </c>
      <c r="U240" s="23" t="s">
        <v>13</v>
      </c>
      <c r="W240" s="76"/>
      <c r="X240" s="85"/>
      <c r="Y240" s="77"/>
    </row>
    <row r="241" spans="1:25" ht="21" customHeight="1" x14ac:dyDescent="0.2">
      <c r="A241" s="18" t="s">
        <v>60</v>
      </c>
      <c r="B241" s="18" t="s">
        <v>312</v>
      </c>
      <c r="C241" s="19" t="s">
        <v>13</v>
      </c>
      <c r="D241" s="19" t="s">
        <v>1054</v>
      </c>
      <c r="E241" s="19" t="s">
        <v>1057</v>
      </c>
      <c r="F241" s="20" t="s">
        <v>153</v>
      </c>
      <c r="G241" s="19">
        <v>2</v>
      </c>
      <c r="H241" s="81">
        <v>32022</v>
      </c>
      <c r="I241" s="28">
        <f t="shared" si="12"/>
        <v>64044</v>
      </c>
      <c r="J241" s="81">
        <v>0</v>
      </c>
      <c r="K241" s="28">
        <f t="shared" si="13"/>
        <v>0</v>
      </c>
      <c r="L241" s="81">
        <v>0</v>
      </c>
      <c r="M241" s="21">
        <f t="shared" si="14"/>
        <v>0</v>
      </c>
      <c r="N241" s="22">
        <f t="shared" si="15"/>
        <v>32022</v>
      </c>
      <c r="O241" s="21">
        <f t="shared" si="15"/>
        <v>64044</v>
      </c>
      <c r="P241" s="49" t="s">
        <v>151</v>
      </c>
      <c r="Q241" s="23" t="s">
        <v>90</v>
      </c>
      <c r="R241" s="23" t="s">
        <v>1006</v>
      </c>
      <c r="S241" s="23" t="s">
        <v>13</v>
      </c>
      <c r="T241" s="23" t="s">
        <v>1058</v>
      </c>
      <c r="U241" s="23" t="s">
        <v>13</v>
      </c>
      <c r="W241" s="76"/>
      <c r="X241" s="85"/>
      <c r="Y241" s="77"/>
    </row>
    <row r="242" spans="1:25" ht="21" customHeight="1" x14ac:dyDescent="0.2">
      <c r="A242" s="18" t="s">
        <v>60</v>
      </c>
      <c r="B242" s="18" t="s">
        <v>313</v>
      </c>
      <c r="C242" s="19" t="s">
        <v>13</v>
      </c>
      <c r="D242" s="19" t="s">
        <v>1054</v>
      </c>
      <c r="E242" s="19" t="s">
        <v>1059</v>
      </c>
      <c r="F242" s="20" t="s">
        <v>153</v>
      </c>
      <c r="G242" s="19">
        <v>1</v>
      </c>
      <c r="H242" s="81">
        <v>48032</v>
      </c>
      <c r="I242" s="28">
        <f t="shared" si="12"/>
        <v>48032</v>
      </c>
      <c r="J242" s="81">
        <v>0</v>
      </c>
      <c r="K242" s="28">
        <f t="shared" si="13"/>
        <v>0</v>
      </c>
      <c r="L242" s="81">
        <v>0</v>
      </c>
      <c r="M242" s="21">
        <f t="shared" si="14"/>
        <v>0</v>
      </c>
      <c r="N242" s="22">
        <f t="shared" si="15"/>
        <v>48032</v>
      </c>
      <c r="O242" s="21">
        <f t="shared" si="15"/>
        <v>48032</v>
      </c>
      <c r="P242" s="49" t="s">
        <v>151</v>
      </c>
      <c r="Q242" s="23" t="s">
        <v>90</v>
      </c>
      <c r="R242" s="23" t="s">
        <v>1006</v>
      </c>
      <c r="S242" s="23" t="s">
        <v>13</v>
      </c>
      <c r="T242" s="23" t="s">
        <v>1060</v>
      </c>
      <c r="U242" s="23" t="s">
        <v>13</v>
      </c>
      <c r="W242" s="76"/>
      <c r="X242" s="85"/>
      <c r="Y242" s="77"/>
    </row>
    <row r="243" spans="1:25" ht="21" customHeight="1" x14ac:dyDescent="0.2">
      <c r="A243" s="18" t="s">
        <v>60</v>
      </c>
      <c r="B243" s="18" t="s">
        <v>314</v>
      </c>
      <c r="C243" s="19" t="s">
        <v>13</v>
      </c>
      <c r="D243" s="19" t="s">
        <v>1054</v>
      </c>
      <c r="E243" s="19" t="s">
        <v>1061</v>
      </c>
      <c r="F243" s="20" t="s">
        <v>153</v>
      </c>
      <c r="G243" s="19">
        <v>1</v>
      </c>
      <c r="H243" s="81">
        <v>60007</v>
      </c>
      <c r="I243" s="28">
        <f t="shared" si="12"/>
        <v>60007</v>
      </c>
      <c r="J243" s="81">
        <v>0</v>
      </c>
      <c r="K243" s="28">
        <f t="shared" si="13"/>
        <v>0</v>
      </c>
      <c r="L243" s="81">
        <v>0</v>
      </c>
      <c r="M243" s="21">
        <f t="shared" si="14"/>
        <v>0</v>
      </c>
      <c r="N243" s="22">
        <f t="shared" si="15"/>
        <v>60007</v>
      </c>
      <c r="O243" s="21">
        <f t="shared" si="15"/>
        <v>60007</v>
      </c>
      <c r="P243" s="49" t="s">
        <v>151</v>
      </c>
      <c r="Q243" s="23" t="s">
        <v>90</v>
      </c>
      <c r="R243" s="23" t="s">
        <v>1006</v>
      </c>
      <c r="S243" s="23" t="s">
        <v>13</v>
      </c>
      <c r="T243" s="23" t="s">
        <v>1062</v>
      </c>
      <c r="U243" s="23" t="s">
        <v>13</v>
      </c>
      <c r="W243" s="76"/>
      <c r="X243" s="85"/>
      <c r="Y243" s="77"/>
    </row>
    <row r="244" spans="1:25" ht="21" customHeight="1" x14ac:dyDescent="0.2">
      <c r="A244" s="18" t="s">
        <v>60</v>
      </c>
      <c r="B244" s="18" t="s">
        <v>315</v>
      </c>
      <c r="C244" s="19" t="s">
        <v>13</v>
      </c>
      <c r="D244" s="19" t="s">
        <v>1054</v>
      </c>
      <c r="E244" s="19" t="s">
        <v>1063</v>
      </c>
      <c r="F244" s="20" t="s">
        <v>153</v>
      </c>
      <c r="G244" s="19">
        <v>11</v>
      </c>
      <c r="H244" s="81">
        <v>74000</v>
      </c>
      <c r="I244" s="28">
        <f t="shared" si="12"/>
        <v>814000</v>
      </c>
      <c r="J244" s="81">
        <v>0</v>
      </c>
      <c r="K244" s="28">
        <f t="shared" si="13"/>
        <v>0</v>
      </c>
      <c r="L244" s="81">
        <v>0</v>
      </c>
      <c r="M244" s="21">
        <f t="shared" si="14"/>
        <v>0</v>
      </c>
      <c r="N244" s="22">
        <f t="shared" si="15"/>
        <v>74000</v>
      </c>
      <c r="O244" s="21">
        <f t="shared" si="15"/>
        <v>814000</v>
      </c>
      <c r="P244" s="49" t="s">
        <v>151</v>
      </c>
      <c r="Q244" s="23" t="s">
        <v>90</v>
      </c>
      <c r="R244" s="23" t="s">
        <v>1006</v>
      </c>
      <c r="S244" s="23" t="s">
        <v>13</v>
      </c>
      <c r="T244" s="23" t="s">
        <v>1064</v>
      </c>
      <c r="U244" s="23" t="s">
        <v>13</v>
      </c>
      <c r="W244" s="76"/>
      <c r="X244" s="85"/>
      <c r="Y244" s="77"/>
    </row>
    <row r="245" spans="1:25" ht="21" customHeight="1" x14ac:dyDescent="0.2">
      <c r="A245" s="18" t="s">
        <v>60</v>
      </c>
      <c r="B245" s="18" t="s">
        <v>316</v>
      </c>
      <c r="C245" s="19" t="s">
        <v>13</v>
      </c>
      <c r="D245" s="19" t="s">
        <v>1054</v>
      </c>
      <c r="E245" s="19" t="s">
        <v>1052</v>
      </c>
      <c r="F245" s="20" t="s">
        <v>153</v>
      </c>
      <c r="G245" s="19">
        <v>3</v>
      </c>
      <c r="H245" s="81">
        <v>137034</v>
      </c>
      <c r="I245" s="28">
        <f t="shared" si="12"/>
        <v>411102</v>
      </c>
      <c r="J245" s="81">
        <v>0</v>
      </c>
      <c r="K245" s="28">
        <f t="shared" si="13"/>
        <v>0</v>
      </c>
      <c r="L245" s="81">
        <v>0</v>
      </c>
      <c r="M245" s="21">
        <f t="shared" si="14"/>
        <v>0</v>
      </c>
      <c r="N245" s="22">
        <f t="shared" si="15"/>
        <v>137034</v>
      </c>
      <c r="O245" s="21">
        <f t="shared" si="15"/>
        <v>411102</v>
      </c>
      <c r="P245" s="49" t="s">
        <v>151</v>
      </c>
      <c r="Q245" s="23" t="s">
        <v>90</v>
      </c>
      <c r="R245" s="23" t="s">
        <v>1006</v>
      </c>
      <c r="S245" s="23" t="s">
        <v>13</v>
      </c>
      <c r="T245" s="23" t="s">
        <v>1178</v>
      </c>
      <c r="U245" s="23" t="s">
        <v>13</v>
      </c>
      <c r="W245" s="76"/>
      <c r="X245" s="85"/>
      <c r="Y245" s="77"/>
    </row>
    <row r="246" spans="1:25" s="30" customFormat="1" ht="21" customHeight="1" x14ac:dyDescent="0.2">
      <c r="A246" s="13" t="s">
        <v>60</v>
      </c>
      <c r="B246" s="13" t="s">
        <v>317</v>
      </c>
      <c r="C246" s="14" t="s">
        <v>460</v>
      </c>
      <c r="D246" s="14" t="s">
        <v>538</v>
      </c>
      <c r="E246" s="14" t="s">
        <v>13</v>
      </c>
      <c r="F246" s="15" t="s">
        <v>13</v>
      </c>
      <c r="G246" s="14"/>
      <c r="H246" s="80"/>
      <c r="I246" s="16">
        <f>SUM(I247:I251)</f>
        <v>3140766</v>
      </c>
      <c r="J246" s="80"/>
      <c r="K246" s="16">
        <f>SUM(K247:K251)</f>
        <v>2291036</v>
      </c>
      <c r="L246" s="80"/>
      <c r="M246" s="16">
        <f>SUM(M247:M251)</f>
        <v>1014826</v>
      </c>
      <c r="N246" s="32"/>
      <c r="O246" s="16">
        <f>SUM(O247:O251)</f>
        <v>6446628</v>
      </c>
      <c r="P246" s="48"/>
      <c r="Q246" s="17" t="s">
        <v>13</v>
      </c>
      <c r="R246" s="17" t="s">
        <v>13</v>
      </c>
      <c r="S246" s="17" t="s">
        <v>13</v>
      </c>
      <c r="T246" s="17" t="s">
        <v>13</v>
      </c>
      <c r="U246" s="17" t="s">
        <v>13</v>
      </c>
      <c r="X246" s="85"/>
    </row>
    <row r="247" spans="1:25" ht="21" customHeight="1" x14ac:dyDescent="0.2">
      <c r="A247" s="18" t="s">
        <v>60</v>
      </c>
      <c r="B247" s="18" t="s">
        <v>318</v>
      </c>
      <c r="C247" s="19" t="s">
        <v>13</v>
      </c>
      <c r="D247" s="19" t="s">
        <v>1098</v>
      </c>
      <c r="E247" s="19" t="s">
        <v>1179</v>
      </c>
      <c r="F247" s="20" t="s">
        <v>68</v>
      </c>
      <c r="G247" s="19">
        <v>30</v>
      </c>
      <c r="H247" s="81">
        <v>1275</v>
      </c>
      <c r="I247" s="28">
        <f t="shared" si="12"/>
        <v>38250</v>
      </c>
      <c r="J247" s="81">
        <v>3766</v>
      </c>
      <c r="K247" s="28">
        <f t="shared" si="13"/>
        <v>112980</v>
      </c>
      <c r="L247" s="81">
        <v>579</v>
      </c>
      <c r="M247" s="21">
        <f t="shared" si="14"/>
        <v>17370</v>
      </c>
      <c r="N247" s="22">
        <f t="shared" si="15"/>
        <v>5620</v>
      </c>
      <c r="O247" s="21">
        <f t="shared" si="15"/>
        <v>168600</v>
      </c>
      <c r="P247" s="49" t="s">
        <v>1180</v>
      </c>
      <c r="Q247" s="23" t="s">
        <v>13</v>
      </c>
      <c r="R247" s="23" t="s">
        <v>1006</v>
      </c>
      <c r="S247" s="23" t="s">
        <v>13</v>
      </c>
      <c r="T247" s="23" t="s">
        <v>1181</v>
      </c>
      <c r="U247" s="23" t="s">
        <v>13</v>
      </c>
      <c r="W247" s="76"/>
      <c r="X247" s="85"/>
      <c r="Y247" s="77"/>
    </row>
    <row r="248" spans="1:25" ht="21" customHeight="1" x14ac:dyDescent="0.2">
      <c r="A248" s="18" t="s">
        <v>60</v>
      </c>
      <c r="B248" s="18" t="s">
        <v>319</v>
      </c>
      <c r="C248" s="19" t="s">
        <v>13</v>
      </c>
      <c r="D248" s="19" t="s">
        <v>1098</v>
      </c>
      <c r="E248" s="19" t="s">
        <v>1182</v>
      </c>
      <c r="F248" s="20" t="s">
        <v>68</v>
      </c>
      <c r="G248" s="19">
        <v>428</v>
      </c>
      <c r="H248" s="81">
        <v>3827</v>
      </c>
      <c r="I248" s="28">
        <f t="shared" si="12"/>
        <v>1637956</v>
      </c>
      <c r="J248" s="81">
        <v>4619</v>
      </c>
      <c r="K248" s="28">
        <f t="shared" si="13"/>
        <v>1976932</v>
      </c>
      <c r="L248" s="81">
        <v>2246</v>
      </c>
      <c r="M248" s="21">
        <f t="shared" si="14"/>
        <v>961288</v>
      </c>
      <c r="N248" s="22">
        <f t="shared" si="15"/>
        <v>10692</v>
      </c>
      <c r="O248" s="21">
        <f t="shared" si="15"/>
        <v>4576176</v>
      </c>
      <c r="P248" s="49" t="s">
        <v>1183</v>
      </c>
      <c r="Q248" s="23" t="s">
        <v>13</v>
      </c>
      <c r="R248" s="23" t="s">
        <v>1006</v>
      </c>
      <c r="S248" s="23" t="s">
        <v>13</v>
      </c>
      <c r="T248" s="23" t="s">
        <v>1184</v>
      </c>
      <c r="U248" s="23" t="s">
        <v>13</v>
      </c>
      <c r="W248" s="76"/>
      <c r="X248" s="85"/>
      <c r="Y248" s="77"/>
    </row>
    <row r="249" spans="1:25" ht="21" customHeight="1" x14ac:dyDescent="0.2">
      <c r="A249" s="18" t="s">
        <v>60</v>
      </c>
      <c r="B249" s="18" t="s">
        <v>320</v>
      </c>
      <c r="C249" s="19" t="s">
        <v>13</v>
      </c>
      <c r="D249" s="19" t="s">
        <v>1098</v>
      </c>
      <c r="E249" s="19" t="s">
        <v>1102</v>
      </c>
      <c r="F249" s="20" t="s">
        <v>68</v>
      </c>
      <c r="G249" s="19">
        <v>44</v>
      </c>
      <c r="H249" s="81">
        <v>1854</v>
      </c>
      <c r="I249" s="28">
        <f t="shared" si="12"/>
        <v>81576</v>
      </c>
      <c r="J249" s="81">
        <v>4571</v>
      </c>
      <c r="K249" s="28">
        <f t="shared" si="13"/>
        <v>201124</v>
      </c>
      <c r="L249" s="81">
        <v>822</v>
      </c>
      <c r="M249" s="21">
        <f t="shared" si="14"/>
        <v>36168</v>
      </c>
      <c r="N249" s="22">
        <f t="shared" si="15"/>
        <v>7247</v>
      </c>
      <c r="O249" s="21">
        <f t="shared" si="15"/>
        <v>318868</v>
      </c>
      <c r="P249" s="49" t="s">
        <v>1103</v>
      </c>
      <c r="Q249" s="23" t="s">
        <v>13</v>
      </c>
      <c r="R249" s="23" t="s">
        <v>1006</v>
      </c>
      <c r="S249" s="23" t="s">
        <v>13</v>
      </c>
      <c r="T249" s="23" t="s">
        <v>1104</v>
      </c>
      <c r="U249" s="23" t="s">
        <v>13</v>
      </c>
      <c r="W249" s="76"/>
      <c r="X249" s="85"/>
      <c r="Y249" s="77"/>
    </row>
    <row r="250" spans="1:25" ht="21" customHeight="1" x14ac:dyDescent="0.2">
      <c r="A250" s="18" t="s">
        <v>60</v>
      </c>
      <c r="B250" s="18" t="s">
        <v>321</v>
      </c>
      <c r="C250" s="19" t="s">
        <v>13</v>
      </c>
      <c r="D250" s="19" t="s">
        <v>1114</v>
      </c>
      <c r="E250" s="19" t="s">
        <v>1185</v>
      </c>
      <c r="F250" s="20" t="s">
        <v>153</v>
      </c>
      <c r="G250" s="19">
        <v>32</v>
      </c>
      <c r="H250" s="81">
        <v>39993</v>
      </c>
      <c r="I250" s="28">
        <f t="shared" si="12"/>
        <v>1279776</v>
      </c>
      <c r="J250" s="81">
        <v>0</v>
      </c>
      <c r="K250" s="28">
        <f t="shared" si="13"/>
        <v>0</v>
      </c>
      <c r="L250" s="81">
        <v>0</v>
      </c>
      <c r="M250" s="21">
        <f t="shared" si="14"/>
        <v>0</v>
      </c>
      <c r="N250" s="22">
        <f t="shared" si="15"/>
        <v>39993</v>
      </c>
      <c r="O250" s="21">
        <f t="shared" si="15"/>
        <v>1279776</v>
      </c>
      <c r="P250" s="49" t="s">
        <v>151</v>
      </c>
      <c r="Q250" s="23" t="s">
        <v>90</v>
      </c>
      <c r="R250" s="23" t="s">
        <v>1006</v>
      </c>
      <c r="S250" s="23" t="s">
        <v>13</v>
      </c>
      <c r="T250" s="23" t="s">
        <v>1186</v>
      </c>
      <c r="U250" s="23" t="s">
        <v>13</v>
      </c>
      <c r="W250" s="76"/>
      <c r="X250" s="85"/>
      <c r="Y250" s="77"/>
    </row>
    <row r="251" spans="1:25" ht="21" customHeight="1" x14ac:dyDescent="0.2">
      <c r="A251" s="18" t="s">
        <v>60</v>
      </c>
      <c r="B251" s="18" t="s">
        <v>322</v>
      </c>
      <c r="C251" s="19" t="s">
        <v>13</v>
      </c>
      <c r="D251" s="19" t="s">
        <v>1114</v>
      </c>
      <c r="E251" s="19" t="s">
        <v>1187</v>
      </c>
      <c r="F251" s="20" t="s">
        <v>153</v>
      </c>
      <c r="G251" s="19">
        <v>2</v>
      </c>
      <c r="H251" s="81">
        <v>51604</v>
      </c>
      <c r="I251" s="28">
        <f t="shared" si="12"/>
        <v>103208</v>
      </c>
      <c r="J251" s="81">
        <v>0</v>
      </c>
      <c r="K251" s="28">
        <f t="shared" si="13"/>
        <v>0</v>
      </c>
      <c r="L251" s="81">
        <v>0</v>
      </c>
      <c r="M251" s="21">
        <f t="shared" si="14"/>
        <v>0</v>
      </c>
      <c r="N251" s="22">
        <f t="shared" si="15"/>
        <v>51604</v>
      </c>
      <c r="O251" s="21">
        <f t="shared" si="15"/>
        <v>103208</v>
      </c>
      <c r="P251" s="49" t="s">
        <v>151</v>
      </c>
      <c r="Q251" s="23" t="s">
        <v>90</v>
      </c>
      <c r="R251" s="23" t="s">
        <v>1006</v>
      </c>
      <c r="S251" s="23" t="s">
        <v>13</v>
      </c>
      <c r="T251" s="23" t="s">
        <v>1188</v>
      </c>
      <c r="U251" s="23" t="s">
        <v>13</v>
      </c>
      <c r="W251" s="76"/>
      <c r="X251" s="85"/>
      <c r="Y251" s="77"/>
    </row>
    <row r="252" spans="1:25" s="30" customFormat="1" ht="21" customHeight="1" x14ac:dyDescent="0.2">
      <c r="A252" s="8" t="s">
        <v>60</v>
      </c>
      <c r="B252" s="8" t="s">
        <v>323</v>
      </c>
      <c r="C252" s="9" t="s">
        <v>539</v>
      </c>
      <c r="D252" s="9" t="s">
        <v>540</v>
      </c>
      <c r="E252" s="9" t="s">
        <v>13</v>
      </c>
      <c r="F252" s="10" t="s">
        <v>13</v>
      </c>
      <c r="G252" s="9"/>
      <c r="H252" s="83"/>
      <c r="I252" s="11">
        <f>SUM(I253,I258)</f>
        <v>10470118</v>
      </c>
      <c r="J252" s="83"/>
      <c r="K252" s="11">
        <f>SUM(K253,K258)</f>
        <v>2273697</v>
      </c>
      <c r="L252" s="83"/>
      <c r="M252" s="11">
        <f>SUM(M253,M258)</f>
        <v>0</v>
      </c>
      <c r="N252" s="31"/>
      <c r="O252" s="11">
        <f>SUM(O253,O258)</f>
        <v>12743815</v>
      </c>
      <c r="P252" s="47"/>
      <c r="Q252" s="12" t="s">
        <v>13</v>
      </c>
      <c r="R252" s="12" t="s">
        <v>13</v>
      </c>
      <c r="S252" s="12" t="s">
        <v>13</v>
      </c>
      <c r="T252" s="12" t="s">
        <v>13</v>
      </c>
      <c r="U252" s="12" t="s">
        <v>13</v>
      </c>
      <c r="X252" s="85"/>
    </row>
    <row r="253" spans="1:25" s="30" customFormat="1" ht="21" customHeight="1" x14ac:dyDescent="0.2">
      <c r="A253" s="13" t="s">
        <v>60</v>
      </c>
      <c r="B253" s="13" t="s">
        <v>324</v>
      </c>
      <c r="C253" s="14" t="s">
        <v>457</v>
      </c>
      <c r="D253" s="14" t="s">
        <v>541</v>
      </c>
      <c r="E253" s="14" t="s">
        <v>13</v>
      </c>
      <c r="F253" s="15" t="s">
        <v>13</v>
      </c>
      <c r="G253" s="14"/>
      <c r="H253" s="80"/>
      <c r="I253" s="16">
        <f>SUM(I254:I257)</f>
        <v>8930275</v>
      </c>
      <c r="J253" s="80"/>
      <c r="K253" s="16">
        <f>SUM(K254:K257)</f>
        <v>2273697</v>
      </c>
      <c r="L253" s="80"/>
      <c r="M253" s="16">
        <f>SUM(M254:M257)</f>
        <v>0</v>
      </c>
      <c r="N253" s="32"/>
      <c r="O253" s="16">
        <f>SUM(O254:O257)</f>
        <v>11203972</v>
      </c>
      <c r="P253" s="48"/>
      <c r="Q253" s="17" t="s">
        <v>13</v>
      </c>
      <c r="R253" s="17" t="s">
        <v>13</v>
      </c>
      <c r="S253" s="17" t="s">
        <v>13</v>
      </c>
      <c r="T253" s="17" t="s">
        <v>13</v>
      </c>
      <c r="U253" s="17" t="s">
        <v>13</v>
      </c>
      <c r="X253" s="85"/>
    </row>
    <row r="254" spans="1:25" ht="21" customHeight="1" x14ac:dyDescent="0.2">
      <c r="A254" s="18" t="s">
        <v>60</v>
      </c>
      <c r="B254" s="18" t="s">
        <v>325</v>
      </c>
      <c r="C254" s="19" t="s">
        <v>13</v>
      </c>
      <c r="D254" s="19" t="s">
        <v>1189</v>
      </c>
      <c r="E254" s="19" t="s">
        <v>1190</v>
      </c>
      <c r="F254" s="20" t="s">
        <v>72</v>
      </c>
      <c r="G254" s="19">
        <v>101</v>
      </c>
      <c r="H254" s="81">
        <v>0</v>
      </c>
      <c r="I254" s="28">
        <f t="shared" si="12"/>
        <v>0</v>
      </c>
      <c r="J254" s="81">
        <v>9917</v>
      </c>
      <c r="K254" s="28">
        <f t="shared" si="13"/>
        <v>1001617</v>
      </c>
      <c r="L254" s="81">
        <v>0</v>
      </c>
      <c r="M254" s="21">
        <f t="shared" si="14"/>
        <v>0</v>
      </c>
      <c r="N254" s="22">
        <f t="shared" si="15"/>
        <v>9917</v>
      </c>
      <c r="O254" s="21">
        <f t="shared" si="15"/>
        <v>1001617</v>
      </c>
      <c r="P254" s="49" t="s">
        <v>1191</v>
      </c>
      <c r="Q254" s="23" t="s">
        <v>13</v>
      </c>
      <c r="R254" s="23" t="s">
        <v>1006</v>
      </c>
      <c r="S254" s="23" t="s">
        <v>13</v>
      </c>
      <c r="T254" s="23" t="s">
        <v>1192</v>
      </c>
      <c r="U254" s="23" t="s">
        <v>13</v>
      </c>
      <c r="W254" s="76"/>
      <c r="X254" s="85"/>
      <c r="Y254" s="77"/>
    </row>
    <row r="255" spans="1:25" ht="21" customHeight="1" x14ac:dyDescent="0.2">
      <c r="A255" s="18" t="s">
        <v>60</v>
      </c>
      <c r="B255" s="18" t="s">
        <v>326</v>
      </c>
      <c r="C255" s="19" t="s">
        <v>13</v>
      </c>
      <c r="D255" s="19" t="s">
        <v>1189</v>
      </c>
      <c r="E255" s="19" t="s">
        <v>1193</v>
      </c>
      <c r="F255" s="20" t="s">
        <v>72</v>
      </c>
      <c r="G255" s="19">
        <v>6</v>
      </c>
      <c r="H255" s="81">
        <v>0</v>
      </c>
      <c r="I255" s="28">
        <f t="shared" si="12"/>
        <v>0</v>
      </c>
      <c r="J255" s="81">
        <v>15238</v>
      </c>
      <c r="K255" s="28">
        <f t="shared" si="13"/>
        <v>91428</v>
      </c>
      <c r="L255" s="81">
        <v>0</v>
      </c>
      <c r="M255" s="21">
        <f t="shared" si="14"/>
        <v>0</v>
      </c>
      <c r="N255" s="22">
        <f t="shared" si="15"/>
        <v>15238</v>
      </c>
      <c r="O255" s="21">
        <f t="shared" si="15"/>
        <v>91428</v>
      </c>
      <c r="P255" s="49" t="s">
        <v>1194</v>
      </c>
      <c r="Q255" s="23" t="s">
        <v>13</v>
      </c>
      <c r="R255" s="23" t="s">
        <v>1006</v>
      </c>
      <c r="S255" s="23" t="s">
        <v>13</v>
      </c>
      <c r="T255" s="23" t="s">
        <v>1195</v>
      </c>
      <c r="U255" s="23" t="s">
        <v>13</v>
      </c>
      <c r="W255" s="76"/>
      <c r="X255" s="85"/>
      <c r="Y255" s="77"/>
    </row>
    <row r="256" spans="1:25" ht="21" customHeight="1" x14ac:dyDescent="0.2">
      <c r="A256" s="18" t="s">
        <v>60</v>
      </c>
      <c r="B256" s="18" t="s">
        <v>327</v>
      </c>
      <c r="C256" s="19" t="s">
        <v>13</v>
      </c>
      <c r="D256" s="19" t="s">
        <v>1196</v>
      </c>
      <c r="E256" s="19" t="s">
        <v>829</v>
      </c>
      <c r="F256" s="20" t="s">
        <v>72</v>
      </c>
      <c r="G256" s="19">
        <v>22</v>
      </c>
      <c r="H256" s="81">
        <v>284005</v>
      </c>
      <c r="I256" s="28">
        <f t="shared" si="12"/>
        <v>6248110</v>
      </c>
      <c r="J256" s="81">
        <v>53666</v>
      </c>
      <c r="K256" s="28">
        <f t="shared" si="13"/>
        <v>1180652</v>
      </c>
      <c r="L256" s="81">
        <v>0</v>
      </c>
      <c r="M256" s="21">
        <f t="shared" si="14"/>
        <v>0</v>
      </c>
      <c r="N256" s="22">
        <f t="shared" si="15"/>
        <v>337671</v>
      </c>
      <c r="O256" s="21">
        <f t="shared" si="15"/>
        <v>7428762</v>
      </c>
      <c r="P256" s="49" t="s">
        <v>1197</v>
      </c>
      <c r="Q256" s="23" t="s">
        <v>13</v>
      </c>
      <c r="R256" s="23" t="s">
        <v>1006</v>
      </c>
      <c r="S256" s="23" t="s">
        <v>13</v>
      </c>
      <c r="T256" s="23" t="s">
        <v>1198</v>
      </c>
      <c r="U256" s="23" t="s">
        <v>13</v>
      </c>
      <c r="W256" s="76"/>
      <c r="X256" s="85"/>
      <c r="Y256" s="77"/>
    </row>
    <row r="257" spans="1:25" ht="21" customHeight="1" x14ac:dyDescent="0.2">
      <c r="A257" s="18" t="s">
        <v>60</v>
      </c>
      <c r="B257" s="18" t="s">
        <v>328</v>
      </c>
      <c r="C257" s="19" t="s">
        <v>13</v>
      </c>
      <c r="D257" s="19" t="s">
        <v>1199</v>
      </c>
      <c r="E257" s="19" t="s">
        <v>829</v>
      </c>
      <c r="F257" s="20" t="s">
        <v>72</v>
      </c>
      <c r="G257" s="19">
        <v>5</v>
      </c>
      <c r="H257" s="81">
        <v>536433</v>
      </c>
      <c r="I257" s="28">
        <f t="shared" si="12"/>
        <v>2682165</v>
      </c>
      <c r="J257" s="81">
        <v>0</v>
      </c>
      <c r="K257" s="28">
        <f t="shared" si="13"/>
        <v>0</v>
      </c>
      <c r="L257" s="81">
        <v>0</v>
      </c>
      <c r="M257" s="21">
        <f t="shared" si="14"/>
        <v>0</v>
      </c>
      <c r="N257" s="22">
        <f t="shared" si="15"/>
        <v>536433</v>
      </c>
      <c r="O257" s="21">
        <f t="shared" si="15"/>
        <v>2682165</v>
      </c>
      <c r="P257" s="49" t="s">
        <v>1200</v>
      </c>
      <c r="Q257" s="23" t="s">
        <v>90</v>
      </c>
      <c r="R257" s="23" t="s">
        <v>1006</v>
      </c>
      <c r="S257" s="23" t="s">
        <v>13</v>
      </c>
      <c r="T257" s="23" t="s">
        <v>1201</v>
      </c>
      <c r="U257" s="23" t="s">
        <v>13</v>
      </c>
      <c r="W257" s="76"/>
      <c r="X257" s="85"/>
      <c r="Y257" s="77"/>
    </row>
    <row r="258" spans="1:25" s="30" customFormat="1" ht="21" customHeight="1" x14ac:dyDescent="0.2">
      <c r="A258" s="13" t="s">
        <v>60</v>
      </c>
      <c r="B258" s="13" t="s">
        <v>329</v>
      </c>
      <c r="C258" s="14" t="s">
        <v>460</v>
      </c>
      <c r="D258" s="14" t="s">
        <v>542</v>
      </c>
      <c r="E258" s="14" t="s">
        <v>13</v>
      </c>
      <c r="F258" s="15" t="s">
        <v>13</v>
      </c>
      <c r="G258" s="14"/>
      <c r="H258" s="80"/>
      <c r="I258" s="16">
        <f>SUM(I259:I267)</f>
        <v>1539843</v>
      </c>
      <c r="J258" s="80"/>
      <c r="K258" s="16">
        <f>SUM(K259:K267)</f>
        <v>0</v>
      </c>
      <c r="L258" s="80"/>
      <c r="M258" s="16">
        <f>SUM(M259:M267)</f>
        <v>0</v>
      </c>
      <c r="N258" s="32"/>
      <c r="O258" s="16">
        <f>SUM(O259:O267)</f>
        <v>1539843</v>
      </c>
      <c r="P258" s="48"/>
      <c r="Q258" s="17" t="s">
        <v>13</v>
      </c>
      <c r="R258" s="17" t="s">
        <v>13</v>
      </c>
      <c r="S258" s="17" t="s">
        <v>13</v>
      </c>
      <c r="T258" s="17" t="s">
        <v>13</v>
      </c>
      <c r="U258" s="17" t="s">
        <v>13</v>
      </c>
      <c r="X258" s="85"/>
    </row>
    <row r="259" spans="1:25" ht="21" customHeight="1" x14ac:dyDescent="0.2">
      <c r="A259" s="18" t="s">
        <v>60</v>
      </c>
      <c r="B259" s="18" t="s">
        <v>330</v>
      </c>
      <c r="C259" s="19" t="s">
        <v>13</v>
      </c>
      <c r="D259" s="19" t="s">
        <v>1202</v>
      </c>
      <c r="E259" s="19" t="s">
        <v>829</v>
      </c>
      <c r="F259" s="20" t="s">
        <v>68</v>
      </c>
      <c r="G259" s="19">
        <v>969</v>
      </c>
      <c r="H259" s="81">
        <v>1073</v>
      </c>
      <c r="I259" s="28">
        <f t="shared" si="12"/>
        <v>1039737</v>
      </c>
      <c r="J259" s="81">
        <v>0</v>
      </c>
      <c r="K259" s="28">
        <f t="shared" si="13"/>
        <v>0</v>
      </c>
      <c r="L259" s="81">
        <v>0</v>
      </c>
      <c r="M259" s="21">
        <f t="shared" si="14"/>
        <v>0</v>
      </c>
      <c r="N259" s="22">
        <f t="shared" si="15"/>
        <v>1073</v>
      </c>
      <c r="O259" s="21">
        <f t="shared" si="15"/>
        <v>1039737</v>
      </c>
      <c r="P259" s="49" t="s">
        <v>151</v>
      </c>
      <c r="Q259" s="23" t="s">
        <v>90</v>
      </c>
      <c r="R259" s="23" t="s">
        <v>1006</v>
      </c>
      <c r="S259" s="23" t="s">
        <v>13</v>
      </c>
      <c r="T259" s="23" t="s">
        <v>1203</v>
      </c>
      <c r="U259" s="23" t="s">
        <v>13</v>
      </c>
      <c r="W259" s="76"/>
      <c r="X259" s="85"/>
      <c r="Y259" s="77"/>
    </row>
    <row r="260" spans="1:25" ht="21" customHeight="1" x14ac:dyDescent="0.2">
      <c r="A260" s="18" t="s">
        <v>60</v>
      </c>
      <c r="B260" s="18" t="s">
        <v>331</v>
      </c>
      <c r="C260" s="19" t="s">
        <v>13</v>
      </c>
      <c r="D260" s="19" t="s">
        <v>1202</v>
      </c>
      <c r="E260" s="19" t="s">
        <v>1204</v>
      </c>
      <c r="F260" s="20" t="s">
        <v>68</v>
      </c>
      <c r="G260" s="19">
        <v>6</v>
      </c>
      <c r="H260" s="81">
        <v>2915</v>
      </c>
      <c r="I260" s="28">
        <f t="shared" si="12"/>
        <v>17490</v>
      </c>
      <c r="J260" s="81">
        <v>0</v>
      </c>
      <c r="K260" s="28">
        <f t="shared" si="13"/>
        <v>0</v>
      </c>
      <c r="L260" s="81">
        <v>0</v>
      </c>
      <c r="M260" s="21">
        <f t="shared" si="14"/>
        <v>0</v>
      </c>
      <c r="N260" s="22">
        <f t="shared" si="15"/>
        <v>2915</v>
      </c>
      <c r="O260" s="21">
        <f t="shared" si="15"/>
        <v>17490</v>
      </c>
      <c r="P260" s="49" t="s">
        <v>151</v>
      </c>
      <c r="Q260" s="23" t="s">
        <v>90</v>
      </c>
      <c r="R260" s="23" t="s">
        <v>1006</v>
      </c>
      <c r="S260" s="23" t="s">
        <v>13</v>
      </c>
      <c r="T260" s="23" t="s">
        <v>1205</v>
      </c>
      <c r="U260" s="23" t="s">
        <v>13</v>
      </c>
      <c r="W260" s="76"/>
      <c r="X260" s="85"/>
      <c r="Y260" s="77"/>
    </row>
    <row r="261" spans="1:25" ht="21" customHeight="1" x14ac:dyDescent="0.2">
      <c r="A261" s="18" t="s">
        <v>60</v>
      </c>
      <c r="B261" s="18" t="s">
        <v>332</v>
      </c>
      <c r="C261" s="19" t="s">
        <v>13</v>
      </c>
      <c r="D261" s="19" t="s">
        <v>1206</v>
      </c>
      <c r="E261" s="19" t="s">
        <v>1204</v>
      </c>
      <c r="F261" s="20" t="s">
        <v>153</v>
      </c>
      <c r="G261" s="19">
        <v>1</v>
      </c>
      <c r="H261" s="81">
        <v>44969</v>
      </c>
      <c r="I261" s="28">
        <f t="shared" si="12"/>
        <v>44969</v>
      </c>
      <c r="J261" s="81">
        <v>0</v>
      </c>
      <c r="K261" s="28">
        <f t="shared" si="13"/>
        <v>0</v>
      </c>
      <c r="L261" s="81">
        <v>0</v>
      </c>
      <c r="M261" s="21">
        <f t="shared" si="14"/>
        <v>0</v>
      </c>
      <c r="N261" s="22">
        <f t="shared" si="15"/>
        <v>44969</v>
      </c>
      <c r="O261" s="21">
        <f t="shared" si="15"/>
        <v>44969</v>
      </c>
      <c r="P261" s="49" t="s">
        <v>151</v>
      </c>
      <c r="Q261" s="23" t="s">
        <v>90</v>
      </c>
      <c r="R261" s="23" t="s">
        <v>1006</v>
      </c>
      <c r="S261" s="23" t="s">
        <v>13</v>
      </c>
      <c r="T261" s="23" t="s">
        <v>1207</v>
      </c>
      <c r="U261" s="23" t="s">
        <v>13</v>
      </c>
      <c r="W261" s="76"/>
      <c r="X261" s="85"/>
      <c r="Y261" s="77"/>
    </row>
    <row r="262" spans="1:25" ht="21" customHeight="1" x14ac:dyDescent="0.2">
      <c r="A262" s="18" t="s">
        <v>60</v>
      </c>
      <c r="B262" s="18" t="s">
        <v>333</v>
      </c>
      <c r="C262" s="19" t="s">
        <v>13</v>
      </c>
      <c r="D262" s="19" t="s">
        <v>1208</v>
      </c>
      <c r="E262" s="19" t="s">
        <v>829</v>
      </c>
      <c r="F262" s="20" t="s">
        <v>153</v>
      </c>
      <c r="G262" s="19">
        <v>17</v>
      </c>
      <c r="H262" s="81">
        <v>4699</v>
      </c>
      <c r="I262" s="28">
        <f t="shared" si="12"/>
        <v>79883</v>
      </c>
      <c r="J262" s="81">
        <v>0</v>
      </c>
      <c r="K262" s="28">
        <f t="shared" si="13"/>
        <v>0</v>
      </c>
      <c r="L262" s="81">
        <v>0</v>
      </c>
      <c r="M262" s="21">
        <f t="shared" si="14"/>
        <v>0</v>
      </c>
      <c r="N262" s="22">
        <f t="shared" si="15"/>
        <v>4699</v>
      </c>
      <c r="O262" s="21">
        <f t="shared" si="15"/>
        <v>79883</v>
      </c>
      <c r="P262" s="49" t="s">
        <v>151</v>
      </c>
      <c r="Q262" s="23" t="s">
        <v>90</v>
      </c>
      <c r="R262" s="23" t="s">
        <v>1006</v>
      </c>
      <c r="S262" s="23" t="s">
        <v>13</v>
      </c>
      <c r="T262" s="23" t="s">
        <v>1209</v>
      </c>
      <c r="U262" s="23" t="s">
        <v>13</v>
      </c>
      <c r="W262" s="76"/>
      <c r="X262" s="85"/>
      <c r="Y262" s="77"/>
    </row>
    <row r="263" spans="1:25" ht="21" customHeight="1" x14ac:dyDescent="0.2">
      <c r="A263" s="18" t="s">
        <v>60</v>
      </c>
      <c r="B263" s="18" t="s">
        <v>334</v>
      </c>
      <c r="C263" s="19" t="s">
        <v>13</v>
      </c>
      <c r="D263" s="19" t="s">
        <v>1208</v>
      </c>
      <c r="E263" s="19" t="s">
        <v>1204</v>
      </c>
      <c r="F263" s="20" t="s">
        <v>153</v>
      </c>
      <c r="G263" s="19">
        <v>1</v>
      </c>
      <c r="H263" s="81">
        <v>14060</v>
      </c>
      <c r="I263" s="28">
        <f t="shared" si="12"/>
        <v>14060</v>
      </c>
      <c r="J263" s="81">
        <v>0</v>
      </c>
      <c r="K263" s="28">
        <f t="shared" si="13"/>
        <v>0</v>
      </c>
      <c r="L263" s="81">
        <v>0</v>
      </c>
      <c r="M263" s="21">
        <f t="shared" si="14"/>
        <v>0</v>
      </c>
      <c r="N263" s="22">
        <f t="shared" si="15"/>
        <v>14060</v>
      </c>
      <c r="O263" s="21">
        <f t="shared" si="15"/>
        <v>14060</v>
      </c>
      <c r="P263" s="49" t="s">
        <v>151</v>
      </c>
      <c r="Q263" s="23" t="s">
        <v>90</v>
      </c>
      <c r="R263" s="23" t="s">
        <v>1006</v>
      </c>
      <c r="S263" s="23" t="s">
        <v>13</v>
      </c>
      <c r="T263" s="23" t="s">
        <v>1210</v>
      </c>
      <c r="U263" s="23" t="s">
        <v>13</v>
      </c>
      <c r="W263" s="76"/>
      <c r="X263" s="85"/>
      <c r="Y263" s="77"/>
    </row>
    <row r="264" spans="1:25" ht="21" customHeight="1" x14ac:dyDescent="0.2">
      <c r="A264" s="18" t="s">
        <v>60</v>
      </c>
      <c r="B264" s="18" t="s">
        <v>335</v>
      </c>
      <c r="C264" s="19" t="s">
        <v>13</v>
      </c>
      <c r="D264" s="19" t="s">
        <v>1211</v>
      </c>
      <c r="E264" s="19" t="s">
        <v>1204</v>
      </c>
      <c r="F264" s="20" t="s">
        <v>153</v>
      </c>
      <c r="G264" s="19">
        <v>1</v>
      </c>
      <c r="H264" s="81">
        <v>34839</v>
      </c>
      <c r="I264" s="28">
        <f t="shared" si="12"/>
        <v>34839</v>
      </c>
      <c r="J264" s="81">
        <v>0</v>
      </c>
      <c r="K264" s="28">
        <f t="shared" si="13"/>
        <v>0</v>
      </c>
      <c r="L264" s="81">
        <v>0</v>
      </c>
      <c r="M264" s="21">
        <f t="shared" si="14"/>
        <v>0</v>
      </c>
      <c r="N264" s="22">
        <f t="shared" si="15"/>
        <v>34839</v>
      </c>
      <c r="O264" s="21">
        <f t="shared" si="15"/>
        <v>34839</v>
      </c>
      <c r="P264" s="49" t="s">
        <v>151</v>
      </c>
      <c r="Q264" s="23" t="s">
        <v>90</v>
      </c>
      <c r="R264" s="23" t="s">
        <v>1006</v>
      </c>
      <c r="S264" s="23" t="s">
        <v>13</v>
      </c>
      <c r="T264" s="23" t="s">
        <v>1212</v>
      </c>
      <c r="U264" s="23" t="s">
        <v>13</v>
      </c>
      <c r="W264" s="76"/>
      <c r="X264" s="85"/>
      <c r="Y264" s="77"/>
    </row>
    <row r="265" spans="1:25" ht="21" customHeight="1" x14ac:dyDescent="0.2">
      <c r="A265" s="18" t="s">
        <v>60</v>
      </c>
      <c r="B265" s="18" t="s">
        <v>336</v>
      </c>
      <c r="C265" s="19" t="s">
        <v>13</v>
      </c>
      <c r="D265" s="19" t="s">
        <v>1213</v>
      </c>
      <c r="E265" s="19" t="s">
        <v>829</v>
      </c>
      <c r="F265" s="20" t="s">
        <v>153</v>
      </c>
      <c r="G265" s="19">
        <v>22</v>
      </c>
      <c r="H265" s="81">
        <v>12816</v>
      </c>
      <c r="I265" s="28">
        <f t="shared" si="12"/>
        <v>281952</v>
      </c>
      <c r="J265" s="81">
        <v>0</v>
      </c>
      <c r="K265" s="28">
        <f t="shared" si="13"/>
        <v>0</v>
      </c>
      <c r="L265" s="81">
        <v>0</v>
      </c>
      <c r="M265" s="21">
        <f t="shared" si="14"/>
        <v>0</v>
      </c>
      <c r="N265" s="22">
        <f t="shared" ref="N265:O327" si="16">SUM(H265,J265,L265)</f>
        <v>12816</v>
      </c>
      <c r="O265" s="21">
        <f t="shared" si="16"/>
        <v>281952</v>
      </c>
      <c r="P265" s="49" t="s">
        <v>151</v>
      </c>
      <c r="Q265" s="23" t="s">
        <v>90</v>
      </c>
      <c r="R265" s="23" t="s">
        <v>1006</v>
      </c>
      <c r="S265" s="23" t="s">
        <v>13</v>
      </c>
      <c r="T265" s="23" t="s">
        <v>1214</v>
      </c>
      <c r="U265" s="23" t="s">
        <v>13</v>
      </c>
      <c r="W265" s="76"/>
      <c r="X265" s="85"/>
      <c r="Y265" s="77"/>
    </row>
    <row r="266" spans="1:25" ht="21" customHeight="1" x14ac:dyDescent="0.2">
      <c r="A266" s="18" t="s">
        <v>60</v>
      </c>
      <c r="B266" s="18" t="s">
        <v>337</v>
      </c>
      <c r="C266" s="19" t="s">
        <v>13</v>
      </c>
      <c r="D266" s="19" t="s">
        <v>1215</v>
      </c>
      <c r="E266" s="19" t="s">
        <v>1216</v>
      </c>
      <c r="F266" s="20" t="s">
        <v>153</v>
      </c>
      <c r="G266" s="19">
        <v>1</v>
      </c>
      <c r="H266" s="81">
        <v>12039</v>
      </c>
      <c r="I266" s="28">
        <f t="shared" ref="I266:I327" si="17">TRUNC($G266*H266)</f>
        <v>12039</v>
      </c>
      <c r="J266" s="81">
        <v>0</v>
      </c>
      <c r="K266" s="28">
        <f t="shared" ref="K266:K327" si="18">TRUNC($G266*J266)</f>
        <v>0</v>
      </c>
      <c r="L266" s="81">
        <v>0</v>
      </c>
      <c r="M266" s="21">
        <f t="shared" ref="M266:M327" si="19">TRUNC($G266*L266)</f>
        <v>0</v>
      </c>
      <c r="N266" s="22">
        <f t="shared" si="16"/>
        <v>12039</v>
      </c>
      <c r="O266" s="21">
        <f t="shared" si="16"/>
        <v>12039</v>
      </c>
      <c r="P266" s="49" t="s">
        <v>151</v>
      </c>
      <c r="Q266" s="23" t="s">
        <v>90</v>
      </c>
      <c r="R266" s="23" t="s">
        <v>1006</v>
      </c>
      <c r="S266" s="23" t="s">
        <v>13</v>
      </c>
      <c r="T266" s="23" t="s">
        <v>1217</v>
      </c>
      <c r="U266" s="23" t="s">
        <v>13</v>
      </c>
      <c r="W266" s="76"/>
      <c r="X266" s="85"/>
      <c r="Y266" s="77"/>
    </row>
    <row r="267" spans="1:25" ht="21" customHeight="1" x14ac:dyDescent="0.2">
      <c r="A267" s="18" t="s">
        <v>60</v>
      </c>
      <c r="B267" s="18" t="s">
        <v>338</v>
      </c>
      <c r="C267" s="19" t="s">
        <v>13</v>
      </c>
      <c r="D267" s="19" t="s">
        <v>1218</v>
      </c>
      <c r="E267" s="19" t="s">
        <v>829</v>
      </c>
      <c r="F267" s="20" t="s">
        <v>153</v>
      </c>
      <c r="G267" s="19">
        <v>3</v>
      </c>
      <c r="H267" s="81">
        <v>4958</v>
      </c>
      <c r="I267" s="28">
        <f t="shared" si="17"/>
        <v>14874</v>
      </c>
      <c r="J267" s="81">
        <v>0</v>
      </c>
      <c r="K267" s="28">
        <f t="shared" si="18"/>
        <v>0</v>
      </c>
      <c r="L267" s="81">
        <v>0</v>
      </c>
      <c r="M267" s="21">
        <f t="shared" si="19"/>
        <v>0</v>
      </c>
      <c r="N267" s="22">
        <f t="shared" si="16"/>
        <v>4958</v>
      </c>
      <c r="O267" s="21">
        <f t="shared" si="16"/>
        <v>14874</v>
      </c>
      <c r="P267" s="49" t="s">
        <v>151</v>
      </c>
      <c r="Q267" s="23" t="s">
        <v>90</v>
      </c>
      <c r="R267" s="23" t="s">
        <v>1006</v>
      </c>
      <c r="S267" s="23" t="s">
        <v>13</v>
      </c>
      <c r="T267" s="23" t="s">
        <v>1219</v>
      </c>
      <c r="U267" s="23" t="s">
        <v>13</v>
      </c>
      <c r="W267" s="76"/>
      <c r="X267" s="85"/>
      <c r="Y267" s="77"/>
    </row>
    <row r="268" spans="1:25" s="30" customFormat="1" ht="21" customHeight="1" x14ac:dyDescent="0.2">
      <c r="A268" s="8" t="s">
        <v>60</v>
      </c>
      <c r="B268" s="8" t="s">
        <v>339</v>
      </c>
      <c r="C268" s="9" t="s">
        <v>543</v>
      </c>
      <c r="D268" s="9" t="s">
        <v>544</v>
      </c>
      <c r="E268" s="9" t="s">
        <v>13</v>
      </c>
      <c r="F268" s="10" t="s">
        <v>13</v>
      </c>
      <c r="G268" s="9"/>
      <c r="H268" s="83"/>
      <c r="I268" s="11">
        <f>SUM(I269,I272,I274,I276,I278,I280,I282,I293,I297,I303,I306,I314,I326)</f>
        <v>110492820</v>
      </c>
      <c r="J268" s="83"/>
      <c r="K268" s="11">
        <f>SUM(K269,K272,K274,K276,K278,K280,K282,K293,K297,K303,K306,K314,K326)</f>
        <v>186627845</v>
      </c>
      <c r="L268" s="83"/>
      <c r="M268" s="11">
        <f>SUM(M269,M272,M274,M276,M278,M280,M282,M293,M297,M303,M306,M314,M326)</f>
        <v>33786253</v>
      </c>
      <c r="N268" s="31"/>
      <c r="O268" s="11">
        <f>SUM(O269,O272,O274,O276,O278,O280,O282,O293,O297,O303,O306,O314,O326)</f>
        <v>330906918</v>
      </c>
      <c r="P268" s="47"/>
      <c r="Q268" s="12" t="s">
        <v>13</v>
      </c>
      <c r="R268" s="12" t="s">
        <v>13</v>
      </c>
      <c r="S268" s="12" t="s">
        <v>13</v>
      </c>
      <c r="T268" s="12" t="s">
        <v>13</v>
      </c>
      <c r="U268" s="12" t="s">
        <v>13</v>
      </c>
      <c r="X268" s="85"/>
    </row>
    <row r="269" spans="1:25" s="30" customFormat="1" ht="21" customHeight="1" x14ac:dyDescent="0.2">
      <c r="A269" s="13" t="s">
        <v>60</v>
      </c>
      <c r="B269" s="13" t="s">
        <v>340</v>
      </c>
      <c r="C269" s="14" t="s">
        <v>457</v>
      </c>
      <c r="D269" s="14" t="s">
        <v>545</v>
      </c>
      <c r="E269" s="14" t="s">
        <v>13</v>
      </c>
      <c r="F269" s="15" t="s">
        <v>13</v>
      </c>
      <c r="G269" s="14"/>
      <c r="H269" s="80"/>
      <c r="I269" s="16">
        <f>SUM(I270:I271)</f>
        <v>1114195</v>
      </c>
      <c r="J269" s="80"/>
      <c r="K269" s="16">
        <f>SUM(K270:K271)</f>
        <v>1371657</v>
      </c>
      <c r="L269" s="80"/>
      <c r="M269" s="16">
        <f>SUM(M270:M271)</f>
        <v>636786</v>
      </c>
      <c r="N269" s="32"/>
      <c r="O269" s="16">
        <f>SUM(O270:O271)</f>
        <v>3122638</v>
      </c>
      <c r="P269" s="48"/>
      <c r="Q269" s="17" t="s">
        <v>13</v>
      </c>
      <c r="R269" s="17" t="s">
        <v>13</v>
      </c>
      <c r="S269" s="17" t="s">
        <v>13</v>
      </c>
      <c r="T269" s="17" t="s">
        <v>13</v>
      </c>
      <c r="U269" s="17" t="s">
        <v>13</v>
      </c>
      <c r="X269" s="85"/>
    </row>
    <row r="270" spans="1:25" ht="21" customHeight="1" x14ac:dyDescent="0.2">
      <c r="A270" s="18" t="s">
        <v>60</v>
      </c>
      <c r="B270" s="18" t="s">
        <v>341</v>
      </c>
      <c r="C270" s="19" t="s">
        <v>13</v>
      </c>
      <c r="D270" s="19" t="s">
        <v>1220</v>
      </c>
      <c r="E270" s="19" t="s">
        <v>1221</v>
      </c>
      <c r="F270" s="20" t="s">
        <v>72</v>
      </c>
      <c r="G270" s="19">
        <v>1</v>
      </c>
      <c r="H270" s="81">
        <v>273018</v>
      </c>
      <c r="I270" s="28">
        <f t="shared" si="17"/>
        <v>273018</v>
      </c>
      <c r="J270" s="81">
        <v>878901</v>
      </c>
      <c r="K270" s="28">
        <f t="shared" si="18"/>
        <v>878901</v>
      </c>
      <c r="L270" s="81">
        <v>115001</v>
      </c>
      <c r="M270" s="21">
        <f t="shared" si="19"/>
        <v>115001</v>
      </c>
      <c r="N270" s="22">
        <f t="shared" si="16"/>
        <v>1266920</v>
      </c>
      <c r="O270" s="21">
        <f t="shared" si="16"/>
        <v>1266920</v>
      </c>
      <c r="P270" s="49" t="s">
        <v>1222</v>
      </c>
      <c r="Q270" s="23" t="s">
        <v>13</v>
      </c>
      <c r="R270" s="23" t="s">
        <v>1006</v>
      </c>
      <c r="S270" s="23" t="s">
        <v>13</v>
      </c>
      <c r="T270" s="23" t="s">
        <v>1223</v>
      </c>
      <c r="U270" s="23" t="s">
        <v>13</v>
      </c>
      <c r="W270" s="76"/>
      <c r="X270" s="85"/>
      <c r="Y270" s="77"/>
    </row>
    <row r="271" spans="1:25" ht="21" customHeight="1" x14ac:dyDescent="0.2">
      <c r="A271" s="18" t="s">
        <v>60</v>
      </c>
      <c r="B271" s="18" t="s">
        <v>342</v>
      </c>
      <c r="C271" s="19" t="s">
        <v>13</v>
      </c>
      <c r="D271" s="19" t="s">
        <v>1224</v>
      </c>
      <c r="E271" s="19" t="s">
        <v>1225</v>
      </c>
      <c r="F271" s="20" t="s">
        <v>72</v>
      </c>
      <c r="G271" s="19">
        <v>1</v>
      </c>
      <c r="H271" s="81">
        <v>841177</v>
      </c>
      <c r="I271" s="28">
        <f t="shared" si="17"/>
        <v>841177</v>
      </c>
      <c r="J271" s="81">
        <v>492756</v>
      </c>
      <c r="K271" s="28">
        <f t="shared" si="18"/>
        <v>492756</v>
      </c>
      <c r="L271" s="81">
        <v>521785</v>
      </c>
      <c r="M271" s="21">
        <f t="shared" si="19"/>
        <v>521785</v>
      </c>
      <c r="N271" s="22">
        <f t="shared" si="16"/>
        <v>1855718</v>
      </c>
      <c r="O271" s="21">
        <f t="shared" si="16"/>
        <v>1855718</v>
      </c>
      <c r="P271" s="49" t="s">
        <v>1226</v>
      </c>
      <c r="Q271" s="23" t="s">
        <v>13</v>
      </c>
      <c r="R271" s="23" t="s">
        <v>1006</v>
      </c>
      <c r="S271" s="23" t="s">
        <v>13</v>
      </c>
      <c r="T271" s="23" t="s">
        <v>1227</v>
      </c>
      <c r="U271" s="23" t="s">
        <v>13</v>
      </c>
      <c r="W271" s="76"/>
      <c r="X271" s="85"/>
      <c r="Y271" s="77"/>
    </row>
    <row r="272" spans="1:25" s="30" customFormat="1" ht="21" customHeight="1" x14ac:dyDescent="0.2">
      <c r="A272" s="13" t="s">
        <v>60</v>
      </c>
      <c r="B272" s="13" t="s">
        <v>343</v>
      </c>
      <c r="C272" s="14" t="s">
        <v>460</v>
      </c>
      <c r="D272" s="14" t="s">
        <v>546</v>
      </c>
      <c r="E272" s="14" t="s">
        <v>13</v>
      </c>
      <c r="F272" s="15" t="s">
        <v>13</v>
      </c>
      <c r="G272" s="14"/>
      <c r="H272" s="80"/>
      <c r="I272" s="16">
        <f>SUM(I273)</f>
        <v>29962</v>
      </c>
      <c r="J272" s="80"/>
      <c r="K272" s="16">
        <f>SUM(K273)</f>
        <v>110719</v>
      </c>
      <c r="L272" s="80"/>
      <c r="M272" s="16">
        <f>SUM(M273)</f>
        <v>0</v>
      </c>
      <c r="N272" s="32"/>
      <c r="O272" s="16">
        <f>SUM(O273)</f>
        <v>140681</v>
      </c>
      <c r="P272" s="48"/>
      <c r="Q272" s="17" t="s">
        <v>13</v>
      </c>
      <c r="R272" s="17" t="s">
        <v>13</v>
      </c>
      <c r="S272" s="17" t="s">
        <v>13</v>
      </c>
      <c r="T272" s="17" t="s">
        <v>13</v>
      </c>
      <c r="U272" s="17" t="s">
        <v>13</v>
      </c>
      <c r="X272" s="85"/>
    </row>
    <row r="273" spans="1:25" ht="21" customHeight="1" x14ac:dyDescent="0.2">
      <c r="A273" s="18" t="s">
        <v>60</v>
      </c>
      <c r="B273" s="18" t="s">
        <v>344</v>
      </c>
      <c r="C273" s="19" t="s">
        <v>13</v>
      </c>
      <c r="D273" s="19" t="s">
        <v>1228</v>
      </c>
      <c r="E273" s="19" t="s">
        <v>1221</v>
      </c>
      <c r="F273" s="20" t="s">
        <v>72</v>
      </c>
      <c r="G273" s="19">
        <v>1</v>
      </c>
      <c r="H273" s="81">
        <v>29962</v>
      </c>
      <c r="I273" s="28">
        <f t="shared" si="17"/>
        <v>29962</v>
      </c>
      <c r="J273" s="81">
        <v>110719</v>
      </c>
      <c r="K273" s="28">
        <f t="shared" si="18"/>
        <v>110719</v>
      </c>
      <c r="L273" s="81">
        <v>0</v>
      </c>
      <c r="M273" s="21">
        <f t="shared" si="19"/>
        <v>0</v>
      </c>
      <c r="N273" s="22">
        <f t="shared" si="16"/>
        <v>140681</v>
      </c>
      <c r="O273" s="21">
        <f t="shared" si="16"/>
        <v>140681</v>
      </c>
      <c r="P273" s="49" t="s">
        <v>1229</v>
      </c>
      <c r="Q273" s="23" t="s">
        <v>13</v>
      </c>
      <c r="R273" s="23" t="s">
        <v>1006</v>
      </c>
      <c r="S273" s="23" t="s">
        <v>13</v>
      </c>
      <c r="T273" s="23" t="s">
        <v>1230</v>
      </c>
      <c r="U273" s="23" t="s">
        <v>13</v>
      </c>
      <c r="W273" s="76"/>
      <c r="X273" s="85"/>
      <c r="Y273" s="77"/>
    </row>
    <row r="274" spans="1:25" s="30" customFormat="1" ht="21" customHeight="1" x14ac:dyDescent="0.2">
      <c r="A274" s="13" t="s">
        <v>60</v>
      </c>
      <c r="B274" s="13" t="s">
        <v>345</v>
      </c>
      <c r="C274" s="14" t="s">
        <v>463</v>
      </c>
      <c r="D274" s="14" t="s">
        <v>547</v>
      </c>
      <c r="E274" s="14" t="s">
        <v>13</v>
      </c>
      <c r="F274" s="15" t="s">
        <v>13</v>
      </c>
      <c r="G274" s="14"/>
      <c r="H274" s="80"/>
      <c r="I274" s="16">
        <f>SUM(I275)</f>
        <v>1319487</v>
      </c>
      <c r="J274" s="80"/>
      <c r="K274" s="16">
        <f>SUM(K275)</f>
        <v>580188</v>
      </c>
      <c r="L274" s="80"/>
      <c r="M274" s="16">
        <f>SUM(M275)</f>
        <v>832782</v>
      </c>
      <c r="N274" s="32"/>
      <c r="O274" s="16">
        <f>SUM(O275)</f>
        <v>2732457</v>
      </c>
      <c r="P274" s="48"/>
      <c r="Q274" s="17" t="s">
        <v>13</v>
      </c>
      <c r="R274" s="17" t="s">
        <v>13</v>
      </c>
      <c r="S274" s="17" t="s">
        <v>13</v>
      </c>
      <c r="T274" s="17" t="s">
        <v>13</v>
      </c>
      <c r="U274" s="17" t="s">
        <v>13</v>
      </c>
      <c r="X274" s="85"/>
    </row>
    <row r="275" spans="1:25" ht="21" customHeight="1" x14ac:dyDescent="0.2">
      <c r="A275" s="18" t="s">
        <v>60</v>
      </c>
      <c r="B275" s="18" t="s">
        <v>346</v>
      </c>
      <c r="C275" s="19" t="s">
        <v>13</v>
      </c>
      <c r="D275" s="19" t="s">
        <v>547</v>
      </c>
      <c r="E275" s="19" t="s">
        <v>1231</v>
      </c>
      <c r="F275" s="20" t="s">
        <v>153</v>
      </c>
      <c r="G275" s="19">
        <v>3</v>
      </c>
      <c r="H275" s="81">
        <v>439829</v>
      </c>
      <c r="I275" s="28">
        <f t="shared" si="17"/>
        <v>1319487</v>
      </c>
      <c r="J275" s="81">
        <v>193396</v>
      </c>
      <c r="K275" s="28">
        <f t="shared" si="18"/>
        <v>580188</v>
      </c>
      <c r="L275" s="81">
        <v>277594</v>
      </c>
      <c r="M275" s="21">
        <f t="shared" si="19"/>
        <v>832782</v>
      </c>
      <c r="N275" s="22">
        <f t="shared" si="16"/>
        <v>910819</v>
      </c>
      <c r="O275" s="21">
        <f t="shared" si="16"/>
        <v>2732457</v>
      </c>
      <c r="P275" s="49" t="s">
        <v>1232</v>
      </c>
      <c r="Q275" s="23" t="s">
        <v>13</v>
      </c>
      <c r="R275" s="23" t="s">
        <v>1006</v>
      </c>
      <c r="S275" s="23" t="s">
        <v>13</v>
      </c>
      <c r="T275" s="23" t="s">
        <v>1233</v>
      </c>
      <c r="U275" s="23" t="s">
        <v>13</v>
      </c>
      <c r="W275" s="76"/>
      <c r="X275" s="85"/>
      <c r="Y275" s="77"/>
    </row>
    <row r="276" spans="1:25" s="30" customFormat="1" ht="21" customHeight="1" x14ac:dyDescent="0.2">
      <c r="A276" s="13" t="s">
        <v>60</v>
      </c>
      <c r="B276" s="13" t="s">
        <v>347</v>
      </c>
      <c r="C276" s="14" t="s">
        <v>466</v>
      </c>
      <c r="D276" s="14" t="s">
        <v>548</v>
      </c>
      <c r="E276" s="14" t="s">
        <v>13</v>
      </c>
      <c r="F276" s="15" t="s">
        <v>13</v>
      </c>
      <c r="G276" s="14"/>
      <c r="H276" s="80"/>
      <c r="I276" s="16">
        <f>SUM(I277)</f>
        <v>6674491</v>
      </c>
      <c r="J276" s="80"/>
      <c r="K276" s="16">
        <f>SUM(K277)</f>
        <v>18679738</v>
      </c>
      <c r="L276" s="80"/>
      <c r="M276" s="16">
        <f>SUM(M277)</f>
        <v>3061766</v>
      </c>
      <c r="N276" s="32"/>
      <c r="O276" s="16">
        <f>SUM(O277)</f>
        <v>28415995</v>
      </c>
      <c r="P276" s="48"/>
      <c r="Q276" s="17" t="s">
        <v>13</v>
      </c>
      <c r="R276" s="17" t="s">
        <v>13</v>
      </c>
      <c r="S276" s="17" t="s">
        <v>13</v>
      </c>
      <c r="T276" s="17" t="s">
        <v>13</v>
      </c>
      <c r="U276" s="17" t="s">
        <v>13</v>
      </c>
      <c r="X276" s="85"/>
    </row>
    <row r="277" spans="1:25" ht="21" customHeight="1" x14ac:dyDescent="0.2">
      <c r="A277" s="18" t="s">
        <v>60</v>
      </c>
      <c r="B277" s="18" t="s">
        <v>348</v>
      </c>
      <c r="C277" s="19" t="s">
        <v>13</v>
      </c>
      <c r="D277" s="19" t="s">
        <v>1234</v>
      </c>
      <c r="E277" s="19" t="s">
        <v>1235</v>
      </c>
      <c r="F277" s="20" t="s">
        <v>72</v>
      </c>
      <c r="G277" s="19">
        <v>1</v>
      </c>
      <c r="H277" s="81">
        <v>6674491</v>
      </c>
      <c r="I277" s="28">
        <f t="shared" si="17"/>
        <v>6674491</v>
      </c>
      <c r="J277" s="81">
        <v>18679738</v>
      </c>
      <c r="K277" s="28">
        <f t="shared" si="18"/>
        <v>18679738</v>
      </c>
      <c r="L277" s="81">
        <v>3061766</v>
      </c>
      <c r="M277" s="21">
        <f t="shared" si="19"/>
        <v>3061766</v>
      </c>
      <c r="N277" s="22">
        <f t="shared" si="16"/>
        <v>28415995</v>
      </c>
      <c r="O277" s="21">
        <f t="shared" si="16"/>
        <v>28415995</v>
      </c>
      <c r="P277" s="49" t="s">
        <v>1236</v>
      </c>
      <c r="Q277" s="23" t="s">
        <v>13</v>
      </c>
      <c r="R277" s="23" t="s">
        <v>1006</v>
      </c>
      <c r="S277" s="23" t="s">
        <v>13</v>
      </c>
      <c r="T277" s="23" t="s">
        <v>1237</v>
      </c>
      <c r="U277" s="23" t="s">
        <v>13</v>
      </c>
      <c r="W277" s="76"/>
      <c r="X277" s="85"/>
      <c r="Y277" s="77"/>
    </row>
    <row r="278" spans="1:25" s="30" customFormat="1" ht="21" customHeight="1" x14ac:dyDescent="0.2">
      <c r="A278" s="13" t="s">
        <v>60</v>
      </c>
      <c r="B278" s="13" t="s">
        <v>349</v>
      </c>
      <c r="C278" s="14" t="s">
        <v>469</v>
      </c>
      <c r="D278" s="14" t="s">
        <v>549</v>
      </c>
      <c r="E278" s="14" t="s">
        <v>13</v>
      </c>
      <c r="F278" s="15" t="s">
        <v>13</v>
      </c>
      <c r="G278" s="14"/>
      <c r="H278" s="80"/>
      <c r="I278" s="16">
        <f>SUM(I279)</f>
        <v>176945</v>
      </c>
      <c r="J278" s="80"/>
      <c r="K278" s="16">
        <f>SUM(K279)</f>
        <v>20832</v>
      </c>
      <c r="L278" s="80"/>
      <c r="M278" s="16">
        <f>SUM(M279)</f>
        <v>0</v>
      </c>
      <c r="N278" s="32"/>
      <c r="O278" s="16">
        <f>SUM(O279)</f>
        <v>197777</v>
      </c>
      <c r="P278" s="48"/>
      <c r="Q278" s="17" t="s">
        <v>13</v>
      </c>
      <c r="R278" s="17" t="s">
        <v>13</v>
      </c>
      <c r="S278" s="17" t="s">
        <v>13</v>
      </c>
      <c r="T278" s="17" t="s">
        <v>13</v>
      </c>
      <c r="U278" s="17" t="s">
        <v>13</v>
      </c>
      <c r="X278" s="85"/>
    </row>
    <row r="279" spans="1:25" ht="21" customHeight="1" x14ac:dyDescent="0.2">
      <c r="A279" s="18" t="s">
        <v>60</v>
      </c>
      <c r="B279" s="18" t="s">
        <v>350</v>
      </c>
      <c r="C279" s="19" t="s">
        <v>13</v>
      </c>
      <c r="D279" s="19" t="s">
        <v>1238</v>
      </c>
      <c r="E279" s="19" t="s">
        <v>1239</v>
      </c>
      <c r="F279" s="20" t="s">
        <v>153</v>
      </c>
      <c r="G279" s="19">
        <v>1</v>
      </c>
      <c r="H279" s="81">
        <v>176945</v>
      </c>
      <c r="I279" s="28">
        <f t="shared" si="17"/>
        <v>176945</v>
      </c>
      <c r="J279" s="81">
        <v>20832</v>
      </c>
      <c r="K279" s="28">
        <f t="shared" si="18"/>
        <v>20832</v>
      </c>
      <c r="L279" s="81">
        <v>0</v>
      </c>
      <c r="M279" s="21">
        <f t="shared" si="19"/>
        <v>0</v>
      </c>
      <c r="N279" s="22">
        <f t="shared" si="16"/>
        <v>197777</v>
      </c>
      <c r="O279" s="21">
        <f t="shared" si="16"/>
        <v>197777</v>
      </c>
      <c r="P279" s="49" t="s">
        <v>1240</v>
      </c>
      <c r="Q279" s="23" t="s">
        <v>13</v>
      </c>
      <c r="R279" s="23" t="s">
        <v>1006</v>
      </c>
      <c r="S279" s="23" t="s">
        <v>13</v>
      </c>
      <c r="T279" s="23" t="s">
        <v>1241</v>
      </c>
      <c r="U279" s="23" t="s">
        <v>13</v>
      </c>
      <c r="W279" s="76"/>
      <c r="X279" s="85"/>
      <c r="Y279" s="77"/>
    </row>
    <row r="280" spans="1:25" s="30" customFormat="1" ht="21" customHeight="1" x14ac:dyDescent="0.2">
      <c r="A280" s="13" t="s">
        <v>60</v>
      </c>
      <c r="B280" s="13" t="s">
        <v>351</v>
      </c>
      <c r="C280" s="14" t="s">
        <v>472</v>
      </c>
      <c r="D280" s="14" t="s">
        <v>550</v>
      </c>
      <c r="E280" s="14" t="s">
        <v>13</v>
      </c>
      <c r="F280" s="15" t="s">
        <v>13</v>
      </c>
      <c r="G280" s="14"/>
      <c r="H280" s="80"/>
      <c r="I280" s="16">
        <f>SUM(I281)</f>
        <v>137564</v>
      </c>
      <c r="J280" s="80"/>
      <c r="K280" s="16">
        <f>SUM(K281)</f>
        <v>30163</v>
      </c>
      <c r="L280" s="80"/>
      <c r="M280" s="16">
        <f>SUM(M281)</f>
        <v>0</v>
      </c>
      <c r="N280" s="32"/>
      <c r="O280" s="16">
        <f>SUM(O281)</f>
        <v>167727</v>
      </c>
      <c r="P280" s="48"/>
      <c r="Q280" s="17" t="s">
        <v>13</v>
      </c>
      <c r="R280" s="17" t="s">
        <v>13</v>
      </c>
      <c r="S280" s="17" t="s">
        <v>13</v>
      </c>
      <c r="T280" s="17" t="s">
        <v>13</v>
      </c>
      <c r="U280" s="17" t="s">
        <v>13</v>
      </c>
      <c r="X280" s="85"/>
    </row>
    <row r="281" spans="1:25" ht="21" customHeight="1" x14ac:dyDescent="0.2">
      <c r="A281" s="18" t="s">
        <v>60</v>
      </c>
      <c r="B281" s="18" t="s">
        <v>352</v>
      </c>
      <c r="C281" s="19" t="s">
        <v>13</v>
      </c>
      <c r="D281" s="19" t="s">
        <v>550</v>
      </c>
      <c r="E281" s="19" t="s">
        <v>1242</v>
      </c>
      <c r="F281" s="20" t="s">
        <v>153</v>
      </c>
      <c r="G281" s="19">
        <v>7</v>
      </c>
      <c r="H281" s="81">
        <v>19652</v>
      </c>
      <c r="I281" s="28">
        <f t="shared" si="17"/>
        <v>137564</v>
      </c>
      <c r="J281" s="81">
        <v>4309</v>
      </c>
      <c r="K281" s="28">
        <f t="shared" si="18"/>
        <v>30163</v>
      </c>
      <c r="L281" s="81">
        <v>0</v>
      </c>
      <c r="M281" s="21">
        <f t="shared" si="19"/>
        <v>0</v>
      </c>
      <c r="N281" s="22">
        <f t="shared" si="16"/>
        <v>23961</v>
      </c>
      <c r="O281" s="21">
        <f t="shared" si="16"/>
        <v>167727</v>
      </c>
      <c r="P281" s="49" t="s">
        <v>1243</v>
      </c>
      <c r="Q281" s="23" t="s">
        <v>13</v>
      </c>
      <c r="R281" s="23" t="s">
        <v>1006</v>
      </c>
      <c r="S281" s="23" t="s">
        <v>13</v>
      </c>
      <c r="T281" s="23" t="s">
        <v>1244</v>
      </c>
      <c r="U281" s="23" t="s">
        <v>13</v>
      </c>
      <c r="W281" s="76"/>
      <c r="X281" s="85"/>
      <c r="Y281" s="77"/>
    </row>
    <row r="282" spans="1:25" s="30" customFormat="1" ht="21" customHeight="1" x14ac:dyDescent="0.2">
      <c r="A282" s="13" t="s">
        <v>60</v>
      </c>
      <c r="B282" s="13" t="s">
        <v>353</v>
      </c>
      <c r="C282" s="14" t="s">
        <v>475</v>
      </c>
      <c r="D282" s="14" t="s">
        <v>551</v>
      </c>
      <c r="E282" s="14" t="s">
        <v>13</v>
      </c>
      <c r="F282" s="15" t="s">
        <v>13</v>
      </c>
      <c r="G282" s="14"/>
      <c r="H282" s="80"/>
      <c r="I282" s="16">
        <f>SUM(I283:I292)</f>
        <v>1961497</v>
      </c>
      <c r="J282" s="80"/>
      <c r="K282" s="16">
        <f>SUM(K283:K292)</f>
        <v>12947445</v>
      </c>
      <c r="L282" s="80"/>
      <c r="M282" s="16">
        <f>SUM(M283:M292)</f>
        <v>1282386</v>
      </c>
      <c r="N282" s="32"/>
      <c r="O282" s="16">
        <f>SUM(O283:O292)</f>
        <v>16191328</v>
      </c>
      <c r="P282" s="48"/>
      <c r="Q282" s="17" t="s">
        <v>13</v>
      </c>
      <c r="R282" s="17" t="s">
        <v>13</v>
      </c>
      <c r="S282" s="17" t="s">
        <v>13</v>
      </c>
      <c r="T282" s="17" t="s">
        <v>13</v>
      </c>
      <c r="U282" s="17" t="s">
        <v>13</v>
      </c>
      <c r="X282" s="85"/>
    </row>
    <row r="283" spans="1:25" ht="21" customHeight="1" x14ac:dyDescent="0.2">
      <c r="A283" s="18" t="s">
        <v>60</v>
      </c>
      <c r="B283" s="18" t="s">
        <v>354</v>
      </c>
      <c r="C283" s="19" t="s">
        <v>13</v>
      </c>
      <c r="D283" s="19" t="s">
        <v>1245</v>
      </c>
      <c r="E283" s="19" t="s">
        <v>1246</v>
      </c>
      <c r="F283" s="20" t="s">
        <v>68</v>
      </c>
      <c r="G283" s="19">
        <v>5</v>
      </c>
      <c r="H283" s="81">
        <v>10470</v>
      </c>
      <c r="I283" s="28">
        <f t="shared" si="17"/>
        <v>52350</v>
      </c>
      <c r="J283" s="81">
        <v>60495</v>
      </c>
      <c r="K283" s="28">
        <f t="shared" si="18"/>
        <v>302475</v>
      </c>
      <c r="L283" s="81">
        <v>2638</v>
      </c>
      <c r="M283" s="21">
        <f t="shared" si="19"/>
        <v>13190</v>
      </c>
      <c r="N283" s="22">
        <f t="shared" si="16"/>
        <v>73603</v>
      </c>
      <c r="O283" s="21">
        <f t="shared" si="16"/>
        <v>368015</v>
      </c>
      <c r="P283" s="49" t="s">
        <v>1247</v>
      </c>
      <c r="Q283" s="23" t="s">
        <v>13</v>
      </c>
      <c r="R283" s="23" t="s">
        <v>1006</v>
      </c>
      <c r="S283" s="23" t="s">
        <v>13</v>
      </c>
      <c r="T283" s="23" t="s">
        <v>1248</v>
      </c>
      <c r="U283" s="23" t="s">
        <v>13</v>
      </c>
      <c r="W283" s="76"/>
      <c r="X283" s="85"/>
      <c r="Y283" s="77"/>
    </row>
    <row r="284" spans="1:25" ht="21" customHeight="1" x14ac:dyDescent="0.2">
      <c r="A284" s="18" t="s">
        <v>60</v>
      </c>
      <c r="B284" s="18" t="s">
        <v>355</v>
      </c>
      <c r="C284" s="19" t="s">
        <v>13</v>
      </c>
      <c r="D284" s="19" t="s">
        <v>1245</v>
      </c>
      <c r="E284" s="19" t="s">
        <v>1249</v>
      </c>
      <c r="F284" s="20" t="s">
        <v>68</v>
      </c>
      <c r="G284" s="19">
        <v>5</v>
      </c>
      <c r="H284" s="81">
        <v>9696</v>
      </c>
      <c r="I284" s="28">
        <f t="shared" si="17"/>
        <v>48480</v>
      </c>
      <c r="J284" s="81">
        <v>56451</v>
      </c>
      <c r="K284" s="28">
        <f t="shared" si="18"/>
        <v>282255</v>
      </c>
      <c r="L284" s="81">
        <v>2409</v>
      </c>
      <c r="M284" s="21">
        <f t="shared" si="19"/>
        <v>12045</v>
      </c>
      <c r="N284" s="22">
        <f t="shared" si="16"/>
        <v>68556</v>
      </c>
      <c r="O284" s="21">
        <f t="shared" si="16"/>
        <v>342780</v>
      </c>
      <c r="P284" s="49" t="s">
        <v>1250</v>
      </c>
      <c r="Q284" s="23" t="s">
        <v>13</v>
      </c>
      <c r="R284" s="23" t="s">
        <v>1006</v>
      </c>
      <c r="S284" s="23" t="s">
        <v>13</v>
      </c>
      <c r="T284" s="23" t="s">
        <v>1251</v>
      </c>
      <c r="U284" s="23" t="s">
        <v>13</v>
      </c>
      <c r="W284" s="76"/>
      <c r="X284" s="85"/>
      <c r="Y284" s="77"/>
    </row>
    <row r="285" spans="1:25" ht="21" customHeight="1" x14ac:dyDescent="0.2">
      <c r="A285" s="18" t="s">
        <v>60</v>
      </c>
      <c r="B285" s="18" t="s">
        <v>356</v>
      </c>
      <c r="C285" s="19" t="s">
        <v>13</v>
      </c>
      <c r="D285" s="19" t="s">
        <v>1252</v>
      </c>
      <c r="E285" s="19" t="s">
        <v>1253</v>
      </c>
      <c r="F285" s="20" t="s">
        <v>68</v>
      </c>
      <c r="G285" s="19">
        <v>57</v>
      </c>
      <c r="H285" s="81">
        <v>13834</v>
      </c>
      <c r="I285" s="28">
        <f t="shared" si="17"/>
        <v>788538</v>
      </c>
      <c r="J285" s="81">
        <v>72479</v>
      </c>
      <c r="K285" s="28">
        <f t="shared" si="18"/>
        <v>4131303</v>
      </c>
      <c r="L285" s="81">
        <v>4032</v>
      </c>
      <c r="M285" s="21">
        <f t="shared" si="19"/>
        <v>229824</v>
      </c>
      <c r="N285" s="22">
        <f t="shared" si="16"/>
        <v>90345</v>
      </c>
      <c r="O285" s="21">
        <f t="shared" si="16"/>
        <v>5149665</v>
      </c>
      <c r="P285" s="49" t="s">
        <v>1254</v>
      </c>
      <c r="Q285" s="23" t="s">
        <v>13</v>
      </c>
      <c r="R285" s="23" t="s">
        <v>1006</v>
      </c>
      <c r="S285" s="23" t="s">
        <v>13</v>
      </c>
      <c r="T285" s="23" t="s">
        <v>1255</v>
      </c>
      <c r="U285" s="23" t="s">
        <v>13</v>
      </c>
      <c r="W285" s="76"/>
      <c r="X285" s="85"/>
      <c r="Y285" s="77"/>
    </row>
    <row r="286" spans="1:25" ht="21" customHeight="1" x14ac:dyDescent="0.2">
      <c r="A286" s="18" t="s">
        <v>60</v>
      </c>
      <c r="B286" s="18" t="s">
        <v>357</v>
      </c>
      <c r="C286" s="19" t="s">
        <v>13</v>
      </c>
      <c r="D286" s="19" t="s">
        <v>1252</v>
      </c>
      <c r="E286" s="19" t="s">
        <v>1256</v>
      </c>
      <c r="F286" s="20" t="s">
        <v>68</v>
      </c>
      <c r="G286" s="19">
        <v>12</v>
      </c>
      <c r="H286" s="81">
        <v>10072</v>
      </c>
      <c r="I286" s="28">
        <f t="shared" si="17"/>
        <v>120864</v>
      </c>
      <c r="J286" s="81">
        <v>53927</v>
      </c>
      <c r="K286" s="28">
        <f t="shared" si="18"/>
        <v>647124</v>
      </c>
      <c r="L286" s="81">
        <v>2842</v>
      </c>
      <c r="M286" s="21">
        <f t="shared" si="19"/>
        <v>34104</v>
      </c>
      <c r="N286" s="22">
        <f t="shared" si="16"/>
        <v>66841</v>
      </c>
      <c r="O286" s="21">
        <f t="shared" si="16"/>
        <v>802092</v>
      </c>
      <c r="P286" s="49" t="s">
        <v>1257</v>
      </c>
      <c r="Q286" s="23" t="s">
        <v>13</v>
      </c>
      <c r="R286" s="23" t="s">
        <v>1006</v>
      </c>
      <c r="S286" s="23" t="s">
        <v>13</v>
      </c>
      <c r="T286" s="23" t="s">
        <v>1258</v>
      </c>
      <c r="U286" s="23" t="s">
        <v>13</v>
      </c>
      <c r="W286" s="76"/>
      <c r="X286" s="85"/>
      <c r="Y286" s="77"/>
    </row>
    <row r="287" spans="1:25" ht="21" customHeight="1" x14ac:dyDescent="0.2">
      <c r="A287" s="18" t="s">
        <v>60</v>
      </c>
      <c r="B287" s="18" t="s">
        <v>358</v>
      </c>
      <c r="C287" s="19" t="s">
        <v>13</v>
      </c>
      <c r="D287" s="19" t="s">
        <v>1252</v>
      </c>
      <c r="E287" s="19" t="s">
        <v>1259</v>
      </c>
      <c r="F287" s="20" t="s">
        <v>68</v>
      </c>
      <c r="G287" s="19">
        <v>4</v>
      </c>
      <c r="H287" s="81">
        <v>9417</v>
      </c>
      <c r="I287" s="28">
        <f t="shared" si="17"/>
        <v>37668</v>
      </c>
      <c r="J287" s="81">
        <v>50415</v>
      </c>
      <c r="K287" s="28">
        <f t="shared" si="18"/>
        <v>201660</v>
      </c>
      <c r="L287" s="81">
        <v>2657</v>
      </c>
      <c r="M287" s="21">
        <f t="shared" si="19"/>
        <v>10628</v>
      </c>
      <c r="N287" s="22">
        <f t="shared" si="16"/>
        <v>62489</v>
      </c>
      <c r="O287" s="21">
        <f t="shared" si="16"/>
        <v>249956</v>
      </c>
      <c r="P287" s="49" t="s">
        <v>1260</v>
      </c>
      <c r="Q287" s="23" t="s">
        <v>13</v>
      </c>
      <c r="R287" s="23" t="s">
        <v>1006</v>
      </c>
      <c r="S287" s="23" t="s">
        <v>13</v>
      </c>
      <c r="T287" s="23" t="s">
        <v>1261</v>
      </c>
      <c r="U287" s="23" t="s">
        <v>13</v>
      </c>
      <c r="W287" s="76"/>
      <c r="X287" s="85"/>
      <c r="Y287" s="77"/>
    </row>
    <row r="288" spans="1:25" ht="21" customHeight="1" x14ac:dyDescent="0.2">
      <c r="A288" s="18" t="s">
        <v>60</v>
      </c>
      <c r="B288" s="18" t="s">
        <v>359</v>
      </c>
      <c r="C288" s="19" t="s">
        <v>13</v>
      </c>
      <c r="D288" s="19" t="s">
        <v>1252</v>
      </c>
      <c r="E288" s="19" t="s">
        <v>1262</v>
      </c>
      <c r="F288" s="20" t="s">
        <v>68</v>
      </c>
      <c r="G288" s="19">
        <v>7</v>
      </c>
      <c r="H288" s="81">
        <v>7900</v>
      </c>
      <c r="I288" s="28">
        <f t="shared" si="17"/>
        <v>55300</v>
      </c>
      <c r="J288" s="81">
        <v>42852</v>
      </c>
      <c r="K288" s="28">
        <f t="shared" si="18"/>
        <v>299964</v>
      </c>
      <c r="L288" s="81">
        <v>2184</v>
      </c>
      <c r="M288" s="21">
        <f t="shared" si="19"/>
        <v>15288</v>
      </c>
      <c r="N288" s="22">
        <f t="shared" si="16"/>
        <v>52936</v>
      </c>
      <c r="O288" s="21">
        <f t="shared" si="16"/>
        <v>370552</v>
      </c>
      <c r="P288" s="49" t="s">
        <v>1263</v>
      </c>
      <c r="Q288" s="23" t="s">
        <v>13</v>
      </c>
      <c r="R288" s="23" t="s">
        <v>1006</v>
      </c>
      <c r="S288" s="23" t="s">
        <v>13</v>
      </c>
      <c r="T288" s="23" t="s">
        <v>1264</v>
      </c>
      <c r="U288" s="23" t="s">
        <v>13</v>
      </c>
      <c r="W288" s="76"/>
      <c r="X288" s="85"/>
      <c r="Y288" s="77"/>
    </row>
    <row r="289" spans="1:25" ht="21" customHeight="1" x14ac:dyDescent="0.2">
      <c r="A289" s="18" t="s">
        <v>60</v>
      </c>
      <c r="B289" s="18" t="s">
        <v>360</v>
      </c>
      <c r="C289" s="19" t="s">
        <v>13</v>
      </c>
      <c r="D289" s="19" t="s">
        <v>1265</v>
      </c>
      <c r="E289" s="19" t="s">
        <v>1266</v>
      </c>
      <c r="F289" s="20" t="s">
        <v>68</v>
      </c>
      <c r="G289" s="19">
        <v>57</v>
      </c>
      <c r="H289" s="81">
        <v>11960</v>
      </c>
      <c r="I289" s="28">
        <f t="shared" si="17"/>
        <v>681720</v>
      </c>
      <c r="J289" s="81">
        <v>98693</v>
      </c>
      <c r="K289" s="28">
        <f t="shared" si="18"/>
        <v>5625501</v>
      </c>
      <c r="L289" s="81">
        <v>13479</v>
      </c>
      <c r="M289" s="21">
        <f t="shared" si="19"/>
        <v>768303</v>
      </c>
      <c r="N289" s="22">
        <f t="shared" si="16"/>
        <v>124132</v>
      </c>
      <c r="O289" s="21">
        <f t="shared" si="16"/>
        <v>7075524</v>
      </c>
      <c r="P289" s="49" t="s">
        <v>1267</v>
      </c>
      <c r="Q289" s="23" t="s">
        <v>13</v>
      </c>
      <c r="R289" s="23" t="s">
        <v>1006</v>
      </c>
      <c r="S289" s="23" t="s">
        <v>13</v>
      </c>
      <c r="T289" s="23" t="s">
        <v>1268</v>
      </c>
      <c r="U289" s="23" t="s">
        <v>13</v>
      </c>
      <c r="W289" s="76"/>
      <c r="X289" s="85"/>
      <c r="Y289" s="77"/>
    </row>
    <row r="290" spans="1:25" ht="21" customHeight="1" x14ac:dyDescent="0.2">
      <c r="A290" s="18" t="s">
        <v>60</v>
      </c>
      <c r="B290" s="18" t="s">
        <v>361</v>
      </c>
      <c r="C290" s="19" t="s">
        <v>13</v>
      </c>
      <c r="D290" s="19" t="s">
        <v>1265</v>
      </c>
      <c r="E290" s="19" t="s">
        <v>1269</v>
      </c>
      <c r="F290" s="20" t="s">
        <v>68</v>
      </c>
      <c r="G290" s="19">
        <v>12</v>
      </c>
      <c r="H290" s="81">
        <v>8442</v>
      </c>
      <c r="I290" s="28">
        <f t="shared" si="17"/>
        <v>101304</v>
      </c>
      <c r="J290" s="81">
        <v>69665</v>
      </c>
      <c r="K290" s="28">
        <f t="shared" si="18"/>
        <v>835980</v>
      </c>
      <c r="L290" s="81">
        <v>9514</v>
      </c>
      <c r="M290" s="21">
        <f t="shared" si="19"/>
        <v>114168</v>
      </c>
      <c r="N290" s="22">
        <f t="shared" si="16"/>
        <v>87621</v>
      </c>
      <c r="O290" s="21">
        <f t="shared" si="16"/>
        <v>1051452</v>
      </c>
      <c r="P290" s="49" t="s">
        <v>1270</v>
      </c>
      <c r="Q290" s="23" t="s">
        <v>13</v>
      </c>
      <c r="R290" s="23" t="s">
        <v>1006</v>
      </c>
      <c r="S290" s="23" t="s">
        <v>13</v>
      </c>
      <c r="T290" s="23" t="s">
        <v>1271</v>
      </c>
      <c r="U290" s="23" t="s">
        <v>13</v>
      </c>
      <c r="W290" s="76"/>
      <c r="X290" s="85"/>
      <c r="Y290" s="77"/>
    </row>
    <row r="291" spans="1:25" ht="21" customHeight="1" x14ac:dyDescent="0.2">
      <c r="A291" s="18" t="s">
        <v>60</v>
      </c>
      <c r="B291" s="18" t="s">
        <v>362</v>
      </c>
      <c r="C291" s="19" t="s">
        <v>13</v>
      </c>
      <c r="D291" s="19" t="s">
        <v>1265</v>
      </c>
      <c r="E291" s="19" t="s">
        <v>1272</v>
      </c>
      <c r="F291" s="20" t="s">
        <v>68</v>
      </c>
      <c r="G291" s="19">
        <v>4</v>
      </c>
      <c r="H291" s="81">
        <v>7739</v>
      </c>
      <c r="I291" s="28">
        <f t="shared" si="17"/>
        <v>30956</v>
      </c>
      <c r="J291" s="81">
        <v>63860</v>
      </c>
      <c r="K291" s="28">
        <f t="shared" si="18"/>
        <v>255440</v>
      </c>
      <c r="L291" s="81">
        <v>8721</v>
      </c>
      <c r="M291" s="21">
        <f t="shared" si="19"/>
        <v>34884</v>
      </c>
      <c r="N291" s="22">
        <f t="shared" si="16"/>
        <v>80320</v>
      </c>
      <c r="O291" s="21">
        <f t="shared" si="16"/>
        <v>321280</v>
      </c>
      <c r="P291" s="49" t="s">
        <v>1273</v>
      </c>
      <c r="Q291" s="23" t="s">
        <v>13</v>
      </c>
      <c r="R291" s="23" t="s">
        <v>1006</v>
      </c>
      <c r="S291" s="23" t="s">
        <v>13</v>
      </c>
      <c r="T291" s="23" t="s">
        <v>1274</v>
      </c>
      <c r="U291" s="23" t="s">
        <v>13</v>
      </c>
      <c r="W291" s="76"/>
      <c r="X291" s="85"/>
      <c r="Y291" s="77"/>
    </row>
    <row r="292" spans="1:25" ht="21" customHeight="1" x14ac:dyDescent="0.2">
      <c r="A292" s="18" t="s">
        <v>60</v>
      </c>
      <c r="B292" s="18" t="s">
        <v>363</v>
      </c>
      <c r="C292" s="19" t="s">
        <v>13</v>
      </c>
      <c r="D292" s="19" t="s">
        <v>1265</v>
      </c>
      <c r="E292" s="19" t="s">
        <v>1275</v>
      </c>
      <c r="F292" s="20" t="s">
        <v>68</v>
      </c>
      <c r="G292" s="19">
        <v>7</v>
      </c>
      <c r="H292" s="81">
        <v>6331</v>
      </c>
      <c r="I292" s="28">
        <f t="shared" si="17"/>
        <v>44317</v>
      </c>
      <c r="J292" s="81">
        <v>52249</v>
      </c>
      <c r="K292" s="28">
        <f t="shared" si="18"/>
        <v>365743</v>
      </c>
      <c r="L292" s="81">
        <v>7136</v>
      </c>
      <c r="M292" s="21">
        <f t="shared" si="19"/>
        <v>49952</v>
      </c>
      <c r="N292" s="22">
        <f t="shared" si="16"/>
        <v>65716</v>
      </c>
      <c r="O292" s="21">
        <f t="shared" si="16"/>
        <v>460012</v>
      </c>
      <c r="P292" s="49" t="s">
        <v>1276</v>
      </c>
      <c r="Q292" s="23" t="s">
        <v>13</v>
      </c>
      <c r="R292" s="23" t="s">
        <v>1006</v>
      </c>
      <c r="S292" s="23" t="s">
        <v>13</v>
      </c>
      <c r="T292" s="23" t="s">
        <v>1277</v>
      </c>
      <c r="U292" s="23" t="s">
        <v>13</v>
      </c>
      <c r="W292" s="76"/>
      <c r="X292" s="85"/>
      <c r="Y292" s="77"/>
    </row>
    <row r="293" spans="1:25" s="30" customFormat="1" ht="21" customHeight="1" x14ac:dyDescent="0.2">
      <c r="A293" s="13" t="s">
        <v>60</v>
      </c>
      <c r="B293" s="13" t="s">
        <v>364</v>
      </c>
      <c r="C293" s="14" t="s">
        <v>478</v>
      </c>
      <c r="D293" s="14" t="s">
        <v>552</v>
      </c>
      <c r="E293" s="14" t="s">
        <v>13</v>
      </c>
      <c r="F293" s="15" t="s">
        <v>13</v>
      </c>
      <c r="G293" s="14"/>
      <c r="H293" s="80"/>
      <c r="I293" s="16">
        <f>SUM(I294:I296)</f>
        <v>848676</v>
      </c>
      <c r="J293" s="80"/>
      <c r="K293" s="16">
        <f>SUM(K294:K296)</f>
        <v>9113999</v>
      </c>
      <c r="L293" s="80"/>
      <c r="M293" s="16">
        <f>SUM(M294:M296)</f>
        <v>170242</v>
      </c>
      <c r="N293" s="32"/>
      <c r="O293" s="16">
        <f>SUM(O294:O296)</f>
        <v>10132917</v>
      </c>
      <c r="P293" s="48"/>
      <c r="Q293" s="17" t="s">
        <v>13</v>
      </c>
      <c r="R293" s="17" t="s">
        <v>13</v>
      </c>
      <c r="S293" s="17" t="s">
        <v>13</v>
      </c>
      <c r="T293" s="17" t="s">
        <v>13</v>
      </c>
      <c r="U293" s="17" t="s">
        <v>13</v>
      </c>
      <c r="X293" s="85"/>
    </row>
    <row r="294" spans="1:25" ht="21" customHeight="1" x14ac:dyDescent="0.2">
      <c r="A294" s="18" t="s">
        <v>60</v>
      </c>
      <c r="B294" s="18" t="s">
        <v>365</v>
      </c>
      <c r="C294" s="19" t="s">
        <v>13</v>
      </c>
      <c r="D294" s="19" t="s">
        <v>1278</v>
      </c>
      <c r="E294" s="19" t="s">
        <v>1249</v>
      </c>
      <c r="F294" s="20" t="s">
        <v>68</v>
      </c>
      <c r="G294" s="19">
        <v>71</v>
      </c>
      <c r="H294" s="81">
        <v>10176</v>
      </c>
      <c r="I294" s="28">
        <f t="shared" si="17"/>
        <v>722496</v>
      </c>
      <c r="J294" s="81">
        <v>66406</v>
      </c>
      <c r="K294" s="28">
        <f t="shared" si="18"/>
        <v>4714826</v>
      </c>
      <c r="L294" s="81">
        <v>1982</v>
      </c>
      <c r="M294" s="21">
        <f t="shared" si="19"/>
        <v>140722</v>
      </c>
      <c r="N294" s="22">
        <f t="shared" si="16"/>
        <v>78564</v>
      </c>
      <c r="O294" s="21">
        <f t="shared" si="16"/>
        <v>5578044</v>
      </c>
      <c r="P294" s="49" t="s">
        <v>1279</v>
      </c>
      <c r="Q294" s="23" t="s">
        <v>13</v>
      </c>
      <c r="R294" s="23" t="s">
        <v>1006</v>
      </c>
      <c r="S294" s="23" t="s">
        <v>13</v>
      </c>
      <c r="T294" s="23" t="s">
        <v>1280</v>
      </c>
      <c r="U294" s="23" t="s">
        <v>13</v>
      </c>
      <c r="W294" s="76"/>
      <c r="X294" s="85"/>
      <c r="Y294" s="77"/>
    </row>
    <row r="295" spans="1:25" ht="21" customHeight="1" x14ac:dyDescent="0.2">
      <c r="A295" s="18" t="s">
        <v>60</v>
      </c>
      <c r="B295" s="18" t="s">
        <v>366</v>
      </c>
      <c r="C295" s="19" t="s">
        <v>13</v>
      </c>
      <c r="D295" s="19" t="s">
        <v>1281</v>
      </c>
      <c r="E295" s="19" t="s">
        <v>1282</v>
      </c>
      <c r="F295" s="20" t="s">
        <v>68</v>
      </c>
      <c r="G295" s="19">
        <v>9</v>
      </c>
      <c r="H295" s="81">
        <v>14020</v>
      </c>
      <c r="I295" s="28">
        <f t="shared" si="17"/>
        <v>126180</v>
      </c>
      <c r="J295" s="81">
        <v>84428</v>
      </c>
      <c r="K295" s="28">
        <f t="shared" si="18"/>
        <v>759852</v>
      </c>
      <c r="L295" s="81">
        <v>3280</v>
      </c>
      <c r="M295" s="21">
        <f t="shared" si="19"/>
        <v>29520</v>
      </c>
      <c r="N295" s="22">
        <f t="shared" si="16"/>
        <v>101728</v>
      </c>
      <c r="O295" s="21">
        <f t="shared" si="16"/>
        <v>915552</v>
      </c>
      <c r="P295" s="49" t="s">
        <v>1283</v>
      </c>
      <c r="Q295" s="23" t="s">
        <v>13</v>
      </c>
      <c r="R295" s="23" t="s">
        <v>1006</v>
      </c>
      <c r="S295" s="23" t="s">
        <v>13</v>
      </c>
      <c r="T295" s="23" t="s">
        <v>1284</v>
      </c>
      <c r="U295" s="23" t="s">
        <v>13</v>
      </c>
      <c r="W295" s="76"/>
      <c r="X295" s="85"/>
      <c r="Y295" s="77"/>
    </row>
    <row r="296" spans="1:25" ht="21" customHeight="1" x14ac:dyDescent="0.2">
      <c r="A296" s="18" t="s">
        <v>60</v>
      </c>
      <c r="B296" s="18" t="s">
        <v>367</v>
      </c>
      <c r="C296" s="19" t="s">
        <v>13</v>
      </c>
      <c r="D296" s="19" t="s">
        <v>1285</v>
      </c>
      <c r="E296" s="19" t="s">
        <v>13</v>
      </c>
      <c r="F296" s="20" t="s">
        <v>68</v>
      </c>
      <c r="G296" s="19">
        <v>9</v>
      </c>
      <c r="H296" s="81">
        <v>0</v>
      </c>
      <c r="I296" s="28">
        <f t="shared" si="17"/>
        <v>0</v>
      </c>
      <c r="J296" s="81">
        <v>404369</v>
      </c>
      <c r="K296" s="28">
        <f t="shared" si="18"/>
        <v>3639321</v>
      </c>
      <c r="L296" s="81">
        <v>0</v>
      </c>
      <c r="M296" s="21">
        <f t="shared" si="19"/>
        <v>0</v>
      </c>
      <c r="N296" s="22">
        <f t="shared" si="16"/>
        <v>404369</v>
      </c>
      <c r="O296" s="21">
        <f t="shared" si="16"/>
        <v>3639321</v>
      </c>
      <c r="P296" s="49" t="s">
        <v>1286</v>
      </c>
      <c r="Q296" s="23" t="s">
        <v>13</v>
      </c>
      <c r="R296" s="23" t="s">
        <v>1006</v>
      </c>
      <c r="S296" s="23" t="s">
        <v>13</v>
      </c>
      <c r="T296" s="23" t="s">
        <v>1287</v>
      </c>
      <c r="U296" s="23" t="s">
        <v>13</v>
      </c>
      <c r="W296" s="76"/>
      <c r="X296" s="85"/>
      <c r="Y296" s="77"/>
    </row>
    <row r="297" spans="1:25" s="30" customFormat="1" ht="21" customHeight="1" x14ac:dyDescent="0.2">
      <c r="A297" s="13" t="s">
        <v>60</v>
      </c>
      <c r="B297" s="13" t="s">
        <v>368</v>
      </c>
      <c r="C297" s="14" t="s">
        <v>481</v>
      </c>
      <c r="D297" s="14" t="s">
        <v>553</v>
      </c>
      <c r="E297" s="14" t="s">
        <v>13</v>
      </c>
      <c r="F297" s="15" t="s">
        <v>13</v>
      </c>
      <c r="G297" s="14"/>
      <c r="H297" s="80"/>
      <c r="I297" s="16">
        <f>SUM(I298:I302)</f>
        <v>1339193</v>
      </c>
      <c r="J297" s="80"/>
      <c r="K297" s="16">
        <f>SUM(K298:K302)</f>
        <v>3873702</v>
      </c>
      <c r="L297" s="80"/>
      <c r="M297" s="16">
        <f>SUM(M298:M302)</f>
        <v>1017</v>
      </c>
      <c r="N297" s="32"/>
      <c r="O297" s="16">
        <f>SUM(O298:O302)</f>
        <v>5213912</v>
      </c>
      <c r="P297" s="48"/>
      <c r="Q297" s="17" t="s">
        <v>13</v>
      </c>
      <c r="R297" s="17" t="s">
        <v>13</v>
      </c>
      <c r="S297" s="17" t="s">
        <v>13</v>
      </c>
      <c r="T297" s="17" t="s">
        <v>13</v>
      </c>
      <c r="U297" s="17" t="s">
        <v>13</v>
      </c>
      <c r="X297" s="85"/>
    </row>
    <row r="298" spans="1:25" ht="21" customHeight="1" x14ac:dyDescent="0.2">
      <c r="A298" s="18" t="s">
        <v>60</v>
      </c>
      <c r="B298" s="18" t="s">
        <v>369</v>
      </c>
      <c r="C298" s="19" t="s">
        <v>13</v>
      </c>
      <c r="D298" s="19" t="s">
        <v>1288</v>
      </c>
      <c r="E298" s="19" t="s">
        <v>1289</v>
      </c>
      <c r="F298" s="20" t="s">
        <v>72</v>
      </c>
      <c r="G298" s="19">
        <v>9</v>
      </c>
      <c r="H298" s="81">
        <v>54222</v>
      </c>
      <c r="I298" s="28">
        <f t="shared" si="17"/>
        <v>487998</v>
      </c>
      <c r="J298" s="81">
        <v>276083</v>
      </c>
      <c r="K298" s="28">
        <f t="shared" si="18"/>
        <v>2484747</v>
      </c>
      <c r="L298" s="81">
        <v>113</v>
      </c>
      <c r="M298" s="21">
        <f t="shared" si="19"/>
        <v>1017</v>
      </c>
      <c r="N298" s="22">
        <f t="shared" si="16"/>
        <v>330418</v>
      </c>
      <c r="O298" s="21">
        <f t="shared" si="16"/>
        <v>2973762</v>
      </c>
      <c r="P298" s="49" t="s">
        <v>1290</v>
      </c>
      <c r="Q298" s="23" t="s">
        <v>73</v>
      </c>
      <c r="R298" s="23" t="s">
        <v>74</v>
      </c>
      <c r="S298" s="23" t="s">
        <v>1291</v>
      </c>
      <c r="T298" s="23" t="s">
        <v>1291</v>
      </c>
      <c r="U298" s="23" t="s">
        <v>13</v>
      </c>
      <c r="W298" s="76"/>
      <c r="X298" s="85"/>
      <c r="Y298" s="77"/>
    </row>
    <row r="299" spans="1:25" ht="21" customHeight="1" x14ac:dyDescent="0.2">
      <c r="A299" s="18" t="s">
        <v>60</v>
      </c>
      <c r="B299" s="18" t="s">
        <v>370</v>
      </c>
      <c r="C299" s="19" t="s">
        <v>13</v>
      </c>
      <c r="D299" s="19" t="s">
        <v>1288</v>
      </c>
      <c r="E299" s="19" t="s">
        <v>1292</v>
      </c>
      <c r="F299" s="20" t="s">
        <v>72</v>
      </c>
      <c r="G299" s="19">
        <v>3</v>
      </c>
      <c r="H299" s="81">
        <v>40581</v>
      </c>
      <c r="I299" s="28">
        <f t="shared" si="17"/>
        <v>121743</v>
      </c>
      <c r="J299" s="81">
        <v>70835</v>
      </c>
      <c r="K299" s="28">
        <f t="shared" si="18"/>
        <v>212505</v>
      </c>
      <c r="L299" s="81">
        <v>0</v>
      </c>
      <c r="M299" s="21">
        <f t="shared" si="19"/>
        <v>0</v>
      </c>
      <c r="N299" s="22">
        <f t="shared" si="16"/>
        <v>111416</v>
      </c>
      <c r="O299" s="21">
        <f t="shared" si="16"/>
        <v>334248</v>
      </c>
      <c r="P299" s="49" t="s">
        <v>1293</v>
      </c>
      <c r="Q299" s="23" t="s">
        <v>13</v>
      </c>
      <c r="R299" s="23" t="s">
        <v>1006</v>
      </c>
      <c r="S299" s="23" t="s">
        <v>13</v>
      </c>
      <c r="T299" s="23" t="s">
        <v>1294</v>
      </c>
      <c r="U299" s="23" t="s">
        <v>13</v>
      </c>
      <c r="W299" s="76"/>
      <c r="X299" s="85"/>
      <c r="Y299" s="77"/>
    </row>
    <row r="300" spans="1:25" ht="21" customHeight="1" x14ac:dyDescent="0.2">
      <c r="A300" s="18" t="s">
        <v>60</v>
      </c>
      <c r="B300" s="18" t="s">
        <v>371</v>
      </c>
      <c r="C300" s="19" t="s">
        <v>13</v>
      </c>
      <c r="D300" s="19" t="s">
        <v>1295</v>
      </c>
      <c r="E300" s="19" t="s">
        <v>1292</v>
      </c>
      <c r="F300" s="20" t="s">
        <v>153</v>
      </c>
      <c r="G300" s="19">
        <v>1</v>
      </c>
      <c r="H300" s="81">
        <v>164020</v>
      </c>
      <c r="I300" s="28">
        <f t="shared" si="17"/>
        <v>164020</v>
      </c>
      <c r="J300" s="81">
        <v>272064</v>
      </c>
      <c r="K300" s="28">
        <f t="shared" si="18"/>
        <v>272064</v>
      </c>
      <c r="L300" s="81">
        <v>0</v>
      </c>
      <c r="M300" s="21">
        <f t="shared" si="19"/>
        <v>0</v>
      </c>
      <c r="N300" s="22">
        <f t="shared" si="16"/>
        <v>436084</v>
      </c>
      <c r="O300" s="21">
        <f t="shared" si="16"/>
        <v>436084</v>
      </c>
      <c r="P300" s="49" t="s">
        <v>1296</v>
      </c>
      <c r="Q300" s="23" t="s">
        <v>13</v>
      </c>
      <c r="R300" s="23" t="s">
        <v>1006</v>
      </c>
      <c r="S300" s="23" t="s">
        <v>13</v>
      </c>
      <c r="T300" s="23" t="s">
        <v>1297</v>
      </c>
      <c r="U300" s="23" t="s">
        <v>13</v>
      </c>
      <c r="W300" s="76"/>
      <c r="X300" s="85"/>
      <c r="Y300" s="77"/>
    </row>
    <row r="301" spans="1:25" ht="21" customHeight="1" x14ac:dyDescent="0.2">
      <c r="A301" s="18" t="s">
        <v>60</v>
      </c>
      <c r="B301" s="18" t="s">
        <v>372</v>
      </c>
      <c r="C301" s="19" t="s">
        <v>13</v>
      </c>
      <c r="D301" s="19" t="s">
        <v>1295</v>
      </c>
      <c r="E301" s="19" t="s">
        <v>1298</v>
      </c>
      <c r="F301" s="20" t="s">
        <v>153</v>
      </c>
      <c r="G301" s="19">
        <v>1</v>
      </c>
      <c r="H301" s="81">
        <v>273268</v>
      </c>
      <c r="I301" s="28">
        <f t="shared" si="17"/>
        <v>273268</v>
      </c>
      <c r="J301" s="81">
        <v>437823</v>
      </c>
      <c r="K301" s="28">
        <f t="shared" si="18"/>
        <v>437823</v>
      </c>
      <c r="L301" s="81">
        <v>0</v>
      </c>
      <c r="M301" s="21">
        <f t="shared" si="19"/>
        <v>0</v>
      </c>
      <c r="N301" s="22">
        <f t="shared" si="16"/>
        <v>711091</v>
      </c>
      <c r="O301" s="21">
        <f t="shared" si="16"/>
        <v>711091</v>
      </c>
      <c r="P301" s="49" t="s">
        <v>1299</v>
      </c>
      <c r="Q301" s="23" t="s">
        <v>13</v>
      </c>
      <c r="R301" s="23" t="s">
        <v>1006</v>
      </c>
      <c r="S301" s="23" t="s">
        <v>13</v>
      </c>
      <c r="T301" s="23" t="s">
        <v>1300</v>
      </c>
      <c r="U301" s="23" t="s">
        <v>13</v>
      </c>
      <c r="W301" s="76"/>
      <c r="X301" s="85"/>
      <c r="Y301" s="77"/>
    </row>
    <row r="302" spans="1:25" ht="21" customHeight="1" x14ac:dyDescent="0.2">
      <c r="A302" s="18" t="s">
        <v>60</v>
      </c>
      <c r="B302" s="18" t="s">
        <v>373</v>
      </c>
      <c r="C302" s="19" t="s">
        <v>13</v>
      </c>
      <c r="D302" s="19" t="s">
        <v>1295</v>
      </c>
      <c r="E302" s="19" t="s">
        <v>1298</v>
      </c>
      <c r="F302" s="20" t="s">
        <v>153</v>
      </c>
      <c r="G302" s="19">
        <v>1</v>
      </c>
      <c r="H302" s="81">
        <v>292164</v>
      </c>
      <c r="I302" s="28">
        <f t="shared" si="17"/>
        <v>292164</v>
      </c>
      <c r="J302" s="81">
        <v>466563</v>
      </c>
      <c r="K302" s="28">
        <f t="shared" si="18"/>
        <v>466563</v>
      </c>
      <c r="L302" s="81">
        <v>0</v>
      </c>
      <c r="M302" s="21">
        <f t="shared" si="19"/>
        <v>0</v>
      </c>
      <c r="N302" s="22">
        <f t="shared" si="16"/>
        <v>758727</v>
      </c>
      <c r="O302" s="21">
        <f t="shared" si="16"/>
        <v>758727</v>
      </c>
      <c r="P302" s="49" t="s">
        <v>1301</v>
      </c>
      <c r="Q302" s="23" t="s">
        <v>13</v>
      </c>
      <c r="R302" s="23" t="s">
        <v>1006</v>
      </c>
      <c r="S302" s="23" t="s">
        <v>13</v>
      </c>
      <c r="T302" s="23" t="s">
        <v>1302</v>
      </c>
      <c r="U302" s="23" t="s">
        <v>13</v>
      </c>
      <c r="W302" s="76"/>
      <c r="X302" s="85"/>
      <c r="Y302" s="77"/>
    </row>
    <row r="303" spans="1:25" s="30" customFormat="1" ht="21" customHeight="1" x14ac:dyDescent="0.2">
      <c r="A303" s="13" t="s">
        <v>60</v>
      </c>
      <c r="B303" s="13" t="s">
        <v>374</v>
      </c>
      <c r="C303" s="14" t="s">
        <v>484</v>
      </c>
      <c r="D303" s="14" t="s">
        <v>554</v>
      </c>
      <c r="E303" s="14" t="s">
        <v>13</v>
      </c>
      <c r="F303" s="15" t="s">
        <v>13</v>
      </c>
      <c r="G303" s="14"/>
      <c r="H303" s="80"/>
      <c r="I303" s="16">
        <f>SUM(I304:I305)</f>
        <v>0</v>
      </c>
      <c r="J303" s="80"/>
      <c r="K303" s="16">
        <f>SUM(K304:K305)</f>
        <v>105797413</v>
      </c>
      <c r="L303" s="80"/>
      <c r="M303" s="16">
        <f>SUM(M304:M305)</f>
        <v>0</v>
      </c>
      <c r="N303" s="32"/>
      <c r="O303" s="16">
        <f>SUM(O304:O305)</f>
        <v>105797413</v>
      </c>
      <c r="P303" s="48"/>
      <c r="Q303" s="17" t="s">
        <v>13</v>
      </c>
      <c r="R303" s="17" t="s">
        <v>13</v>
      </c>
      <c r="S303" s="17" t="s">
        <v>13</v>
      </c>
      <c r="T303" s="17" t="s">
        <v>13</v>
      </c>
      <c r="U303" s="17" t="s">
        <v>13</v>
      </c>
      <c r="X303" s="85"/>
    </row>
    <row r="304" spans="1:25" ht="21" customHeight="1" x14ac:dyDescent="0.2">
      <c r="A304" s="18" t="s">
        <v>60</v>
      </c>
      <c r="B304" s="18" t="s">
        <v>375</v>
      </c>
      <c r="C304" s="19" t="s">
        <v>13</v>
      </c>
      <c r="D304" s="19" t="s">
        <v>554</v>
      </c>
      <c r="E304" s="19" t="s">
        <v>1303</v>
      </c>
      <c r="F304" s="20" t="s">
        <v>623</v>
      </c>
      <c r="G304" s="19">
        <v>1701</v>
      </c>
      <c r="H304" s="81">
        <v>0</v>
      </c>
      <c r="I304" s="28">
        <f t="shared" si="17"/>
        <v>0</v>
      </c>
      <c r="J304" s="81">
        <v>52749</v>
      </c>
      <c r="K304" s="28">
        <f t="shared" si="18"/>
        <v>89726049</v>
      </c>
      <c r="L304" s="81">
        <v>0</v>
      </c>
      <c r="M304" s="21">
        <f t="shared" si="19"/>
        <v>0</v>
      </c>
      <c r="N304" s="22">
        <f t="shared" si="16"/>
        <v>52749</v>
      </c>
      <c r="O304" s="21">
        <f t="shared" si="16"/>
        <v>89726049</v>
      </c>
      <c r="P304" s="49" t="s">
        <v>1304</v>
      </c>
      <c r="Q304" s="23" t="s">
        <v>13</v>
      </c>
      <c r="R304" s="23" t="s">
        <v>1006</v>
      </c>
      <c r="S304" s="23" t="s">
        <v>13</v>
      </c>
      <c r="T304" s="23" t="s">
        <v>1305</v>
      </c>
      <c r="U304" s="23" t="s">
        <v>13</v>
      </c>
      <c r="W304" s="76"/>
      <c r="X304" s="85"/>
      <c r="Y304" s="77"/>
    </row>
    <row r="305" spans="1:25" ht="21" customHeight="1" x14ac:dyDescent="0.2">
      <c r="A305" s="18" t="s">
        <v>60</v>
      </c>
      <c r="B305" s="18" t="s">
        <v>376</v>
      </c>
      <c r="C305" s="19" t="s">
        <v>13</v>
      </c>
      <c r="D305" s="19" t="s">
        <v>1306</v>
      </c>
      <c r="E305" s="19" t="s">
        <v>1303</v>
      </c>
      <c r="F305" s="20" t="s">
        <v>623</v>
      </c>
      <c r="G305" s="19">
        <v>236</v>
      </c>
      <c r="H305" s="81">
        <v>0</v>
      </c>
      <c r="I305" s="28">
        <f t="shared" si="17"/>
        <v>0</v>
      </c>
      <c r="J305" s="81">
        <v>68099</v>
      </c>
      <c r="K305" s="28">
        <f t="shared" si="18"/>
        <v>16071364</v>
      </c>
      <c r="L305" s="81">
        <v>0</v>
      </c>
      <c r="M305" s="21">
        <f t="shared" si="19"/>
        <v>0</v>
      </c>
      <c r="N305" s="22">
        <f t="shared" si="16"/>
        <v>68099</v>
      </c>
      <c r="O305" s="21">
        <f t="shared" si="16"/>
        <v>16071364</v>
      </c>
      <c r="P305" s="49" t="s">
        <v>1307</v>
      </c>
      <c r="Q305" s="23" t="s">
        <v>13</v>
      </c>
      <c r="R305" s="23" t="s">
        <v>1006</v>
      </c>
      <c r="S305" s="23" t="s">
        <v>13</v>
      </c>
      <c r="T305" s="23" t="s">
        <v>1308</v>
      </c>
      <c r="U305" s="23" t="s">
        <v>13</v>
      </c>
      <c r="W305" s="76"/>
      <c r="X305" s="85"/>
      <c r="Y305" s="77"/>
    </row>
    <row r="306" spans="1:25" s="30" customFormat="1" ht="21" customHeight="1" x14ac:dyDescent="0.2">
      <c r="A306" s="13" t="s">
        <v>60</v>
      </c>
      <c r="B306" s="13" t="s">
        <v>377</v>
      </c>
      <c r="C306" s="14" t="s">
        <v>487</v>
      </c>
      <c r="D306" s="14" t="s">
        <v>555</v>
      </c>
      <c r="E306" s="14" t="s">
        <v>13</v>
      </c>
      <c r="F306" s="15" t="s">
        <v>13</v>
      </c>
      <c r="G306" s="14"/>
      <c r="H306" s="80"/>
      <c r="I306" s="16">
        <f>SUM(I307:I313)</f>
        <v>56775059</v>
      </c>
      <c r="J306" s="80"/>
      <c r="K306" s="16">
        <f>SUM(K307:K313)</f>
        <v>18080460</v>
      </c>
      <c r="L306" s="80"/>
      <c r="M306" s="16">
        <f>SUM(M307:M313)</f>
        <v>21949501</v>
      </c>
      <c r="N306" s="32"/>
      <c r="O306" s="16">
        <f>SUM(O307:O313)</f>
        <v>96805020</v>
      </c>
      <c r="P306" s="48"/>
      <c r="Q306" s="17" t="s">
        <v>13</v>
      </c>
      <c r="R306" s="17" t="s">
        <v>13</v>
      </c>
      <c r="S306" s="17" t="s">
        <v>13</v>
      </c>
      <c r="T306" s="17" t="s">
        <v>13</v>
      </c>
      <c r="U306" s="17" t="s">
        <v>13</v>
      </c>
      <c r="X306" s="85"/>
    </row>
    <row r="307" spans="1:25" ht="21" customHeight="1" x14ac:dyDescent="0.2">
      <c r="A307" s="18" t="s">
        <v>60</v>
      </c>
      <c r="B307" s="18" t="s">
        <v>378</v>
      </c>
      <c r="C307" s="19" t="s">
        <v>13</v>
      </c>
      <c r="D307" s="19" t="s">
        <v>1309</v>
      </c>
      <c r="E307" s="19" t="s">
        <v>1310</v>
      </c>
      <c r="F307" s="20" t="s">
        <v>72</v>
      </c>
      <c r="G307" s="19">
        <v>1</v>
      </c>
      <c r="H307" s="81">
        <v>31739775</v>
      </c>
      <c r="I307" s="28">
        <f t="shared" si="17"/>
        <v>31739775</v>
      </c>
      <c r="J307" s="81">
        <v>16344031</v>
      </c>
      <c r="K307" s="28">
        <f t="shared" si="18"/>
        <v>16344031</v>
      </c>
      <c r="L307" s="81">
        <v>21444436</v>
      </c>
      <c r="M307" s="21">
        <f t="shared" si="19"/>
        <v>21444436</v>
      </c>
      <c r="N307" s="22">
        <f t="shared" si="16"/>
        <v>69528242</v>
      </c>
      <c r="O307" s="21">
        <f t="shared" si="16"/>
        <v>69528242</v>
      </c>
      <c r="P307" s="49" t="s">
        <v>1311</v>
      </c>
      <c r="Q307" s="23" t="s">
        <v>13</v>
      </c>
      <c r="R307" s="23" t="s">
        <v>1006</v>
      </c>
      <c r="S307" s="23" t="s">
        <v>13</v>
      </c>
      <c r="T307" s="23" t="s">
        <v>1312</v>
      </c>
      <c r="U307" s="23" t="s">
        <v>13</v>
      </c>
      <c r="W307" s="76"/>
      <c r="X307" s="85"/>
      <c r="Y307" s="77"/>
    </row>
    <row r="308" spans="1:25" ht="21" customHeight="1" x14ac:dyDescent="0.2">
      <c r="A308" s="18" t="s">
        <v>60</v>
      </c>
      <c r="B308" s="18" t="s">
        <v>379</v>
      </c>
      <c r="C308" s="19" t="s">
        <v>13</v>
      </c>
      <c r="D308" s="19" t="s">
        <v>1313</v>
      </c>
      <c r="E308" s="19" t="s">
        <v>1314</v>
      </c>
      <c r="F308" s="20" t="s">
        <v>68</v>
      </c>
      <c r="G308" s="19">
        <v>24</v>
      </c>
      <c r="H308" s="81">
        <v>46817</v>
      </c>
      <c r="I308" s="28">
        <f t="shared" si="17"/>
        <v>1123608</v>
      </c>
      <c r="J308" s="81">
        <v>28082</v>
      </c>
      <c r="K308" s="28">
        <f t="shared" si="18"/>
        <v>673968</v>
      </c>
      <c r="L308" s="81">
        <v>20923</v>
      </c>
      <c r="M308" s="21">
        <f t="shared" si="19"/>
        <v>502152</v>
      </c>
      <c r="N308" s="22">
        <f t="shared" si="16"/>
        <v>95822</v>
      </c>
      <c r="O308" s="21">
        <f t="shared" si="16"/>
        <v>2299728</v>
      </c>
      <c r="P308" s="49" t="s">
        <v>1315</v>
      </c>
      <c r="Q308" s="23" t="s">
        <v>13</v>
      </c>
      <c r="R308" s="23" t="s">
        <v>1316</v>
      </c>
      <c r="S308" s="23" t="s">
        <v>13</v>
      </c>
      <c r="T308" s="23" t="s">
        <v>1317</v>
      </c>
      <c r="U308" s="23" t="s">
        <v>13</v>
      </c>
      <c r="W308" s="76"/>
      <c r="X308" s="85"/>
      <c r="Y308" s="77"/>
    </row>
    <row r="309" spans="1:25" ht="21" customHeight="1" x14ac:dyDescent="0.2">
      <c r="A309" s="18" t="s">
        <v>60</v>
      </c>
      <c r="B309" s="18" t="s">
        <v>380</v>
      </c>
      <c r="C309" s="19" t="s">
        <v>13</v>
      </c>
      <c r="D309" s="19" t="s">
        <v>1318</v>
      </c>
      <c r="E309" s="19" t="s">
        <v>1319</v>
      </c>
      <c r="F309" s="20" t="s">
        <v>153</v>
      </c>
      <c r="G309" s="19">
        <v>1</v>
      </c>
      <c r="H309" s="81">
        <v>2536751</v>
      </c>
      <c r="I309" s="28">
        <f t="shared" si="17"/>
        <v>2536751</v>
      </c>
      <c r="J309" s="81">
        <v>0</v>
      </c>
      <c r="K309" s="28">
        <f t="shared" si="18"/>
        <v>0</v>
      </c>
      <c r="L309" s="81">
        <v>0</v>
      </c>
      <c r="M309" s="21">
        <f t="shared" si="19"/>
        <v>0</v>
      </c>
      <c r="N309" s="22">
        <f t="shared" si="16"/>
        <v>2536751</v>
      </c>
      <c r="O309" s="21">
        <f t="shared" si="16"/>
        <v>2536751</v>
      </c>
      <c r="P309" s="49" t="s">
        <v>1320</v>
      </c>
      <c r="Q309" s="23" t="s">
        <v>90</v>
      </c>
      <c r="R309" s="23" t="s">
        <v>1316</v>
      </c>
      <c r="S309" s="23" t="s">
        <v>13</v>
      </c>
      <c r="T309" s="23" t="s">
        <v>1321</v>
      </c>
      <c r="U309" s="23" t="s">
        <v>13</v>
      </c>
      <c r="W309" s="76"/>
      <c r="X309" s="85"/>
      <c r="Y309" s="77"/>
    </row>
    <row r="310" spans="1:25" ht="21" customHeight="1" x14ac:dyDescent="0.2">
      <c r="A310" s="18" t="s">
        <v>60</v>
      </c>
      <c r="B310" s="18" t="s">
        <v>381</v>
      </c>
      <c r="C310" s="19" t="s">
        <v>13</v>
      </c>
      <c r="D310" s="19" t="s">
        <v>1322</v>
      </c>
      <c r="E310" s="19" t="s">
        <v>1323</v>
      </c>
      <c r="F310" s="20" t="s">
        <v>153</v>
      </c>
      <c r="G310" s="19">
        <v>1</v>
      </c>
      <c r="H310" s="81">
        <v>4540</v>
      </c>
      <c r="I310" s="28">
        <f t="shared" si="17"/>
        <v>4540</v>
      </c>
      <c r="J310" s="81">
        <v>1473</v>
      </c>
      <c r="K310" s="28">
        <f t="shared" si="18"/>
        <v>1473</v>
      </c>
      <c r="L310" s="81">
        <v>2913</v>
      </c>
      <c r="M310" s="21">
        <f t="shared" si="19"/>
        <v>2913</v>
      </c>
      <c r="N310" s="22">
        <f t="shared" si="16"/>
        <v>8926</v>
      </c>
      <c r="O310" s="21">
        <f t="shared" si="16"/>
        <v>8926</v>
      </c>
      <c r="P310" s="49" t="s">
        <v>1324</v>
      </c>
      <c r="Q310" s="23" t="s">
        <v>13</v>
      </c>
      <c r="R310" s="23" t="s">
        <v>1316</v>
      </c>
      <c r="S310" s="23" t="s">
        <v>13</v>
      </c>
      <c r="T310" s="23" t="s">
        <v>1325</v>
      </c>
      <c r="U310" s="23" t="s">
        <v>13</v>
      </c>
      <c r="W310" s="76"/>
      <c r="X310" s="85"/>
      <c r="Y310" s="77"/>
    </row>
    <row r="311" spans="1:25" ht="21" customHeight="1" x14ac:dyDescent="0.2">
      <c r="A311" s="18" t="s">
        <v>60</v>
      </c>
      <c r="B311" s="18" t="s">
        <v>382</v>
      </c>
      <c r="C311" s="19" t="s">
        <v>13</v>
      </c>
      <c r="D311" s="19" t="s">
        <v>1326</v>
      </c>
      <c r="E311" s="19" t="s">
        <v>1327</v>
      </c>
      <c r="F311" s="20" t="s">
        <v>153</v>
      </c>
      <c r="G311" s="19">
        <v>1</v>
      </c>
      <c r="H311" s="81">
        <v>2467</v>
      </c>
      <c r="I311" s="28">
        <f t="shared" si="17"/>
        <v>2467</v>
      </c>
      <c r="J311" s="81">
        <v>1211</v>
      </c>
      <c r="K311" s="28">
        <f t="shared" si="18"/>
        <v>1211</v>
      </c>
      <c r="L311" s="81">
        <v>0</v>
      </c>
      <c r="M311" s="21">
        <f t="shared" si="19"/>
        <v>0</v>
      </c>
      <c r="N311" s="22">
        <f t="shared" si="16"/>
        <v>3678</v>
      </c>
      <c r="O311" s="21">
        <f t="shared" si="16"/>
        <v>3678</v>
      </c>
      <c r="P311" s="49" t="s">
        <v>1328</v>
      </c>
      <c r="Q311" s="23" t="s">
        <v>13</v>
      </c>
      <c r="R311" s="23" t="s">
        <v>1316</v>
      </c>
      <c r="S311" s="23" t="s">
        <v>13</v>
      </c>
      <c r="T311" s="23" t="s">
        <v>1329</v>
      </c>
      <c r="U311" s="23" t="s">
        <v>13</v>
      </c>
      <c r="W311" s="76"/>
      <c r="X311" s="85"/>
      <c r="Y311" s="77"/>
    </row>
    <row r="312" spans="1:25" ht="21" customHeight="1" x14ac:dyDescent="0.2">
      <c r="A312" s="18" t="s">
        <v>60</v>
      </c>
      <c r="B312" s="18" t="s">
        <v>383</v>
      </c>
      <c r="C312" s="19" t="s">
        <v>13</v>
      </c>
      <c r="D312" s="19" t="s">
        <v>1330</v>
      </c>
      <c r="E312" s="19" t="s">
        <v>1331</v>
      </c>
      <c r="F312" s="20" t="s">
        <v>68</v>
      </c>
      <c r="G312" s="19">
        <v>24</v>
      </c>
      <c r="H312" s="81">
        <v>4373</v>
      </c>
      <c r="I312" s="28">
        <f t="shared" si="17"/>
        <v>104952</v>
      </c>
      <c r="J312" s="81">
        <v>1974</v>
      </c>
      <c r="K312" s="28">
        <f t="shared" si="18"/>
        <v>47376</v>
      </c>
      <c r="L312" s="81">
        <v>0</v>
      </c>
      <c r="M312" s="21">
        <f t="shared" si="19"/>
        <v>0</v>
      </c>
      <c r="N312" s="22">
        <f t="shared" si="16"/>
        <v>6347</v>
      </c>
      <c r="O312" s="21">
        <f t="shared" si="16"/>
        <v>152328</v>
      </c>
      <c r="P312" s="49" t="s">
        <v>1332</v>
      </c>
      <c r="Q312" s="23" t="s">
        <v>13</v>
      </c>
      <c r="R312" s="23" t="s">
        <v>1316</v>
      </c>
      <c r="S312" s="23" t="s">
        <v>13</v>
      </c>
      <c r="T312" s="23" t="s">
        <v>1333</v>
      </c>
      <c r="U312" s="23" t="s">
        <v>13</v>
      </c>
      <c r="W312" s="76"/>
      <c r="X312" s="85"/>
      <c r="Y312" s="77"/>
    </row>
    <row r="313" spans="1:25" ht="21" customHeight="1" x14ac:dyDescent="0.2">
      <c r="A313" s="18" t="s">
        <v>60</v>
      </c>
      <c r="B313" s="18" t="s">
        <v>384</v>
      </c>
      <c r="C313" s="19" t="s">
        <v>13</v>
      </c>
      <c r="D313" s="19" t="s">
        <v>1334</v>
      </c>
      <c r="E313" s="19" t="s">
        <v>1335</v>
      </c>
      <c r="F313" s="20" t="s">
        <v>623</v>
      </c>
      <c r="G313" s="19">
        <v>509</v>
      </c>
      <c r="H313" s="81">
        <v>41774</v>
      </c>
      <c r="I313" s="28">
        <f t="shared" si="17"/>
        <v>21262966</v>
      </c>
      <c r="J313" s="81">
        <v>1989</v>
      </c>
      <c r="K313" s="28">
        <f t="shared" si="18"/>
        <v>1012401</v>
      </c>
      <c r="L313" s="81">
        <v>0</v>
      </c>
      <c r="M313" s="21">
        <f t="shared" si="19"/>
        <v>0</v>
      </c>
      <c r="N313" s="22">
        <f t="shared" si="16"/>
        <v>43763</v>
      </c>
      <c r="O313" s="21">
        <f t="shared" si="16"/>
        <v>22275367</v>
      </c>
      <c r="P313" s="49" t="s">
        <v>1336</v>
      </c>
      <c r="Q313" s="23" t="s">
        <v>13</v>
      </c>
      <c r="R313" s="23" t="s">
        <v>1316</v>
      </c>
      <c r="S313" s="23" t="s">
        <v>13</v>
      </c>
      <c r="T313" s="23" t="s">
        <v>1337</v>
      </c>
      <c r="U313" s="23" t="s">
        <v>13</v>
      </c>
      <c r="W313" s="76"/>
      <c r="X313" s="85"/>
      <c r="Y313" s="77"/>
    </row>
    <row r="314" spans="1:25" s="30" customFormat="1" ht="21" customHeight="1" x14ac:dyDescent="0.2">
      <c r="A314" s="13" t="s">
        <v>60</v>
      </c>
      <c r="B314" s="13" t="s">
        <v>385</v>
      </c>
      <c r="C314" s="14" t="s">
        <v>556</v>
      </c>
      <c r="D314" s="14" t="s">
        <v>557</v>
      </c>
      <c r="E314" s="14" t="s">
        <v>13</v>
      </c>
      <c r="F314" s="15" t="s">
        <v>13</v>
      </c>
      <c r="G314" s="14"/>
      <c r="H314" s="80"/>
      <c r="I314" s="16">
        <f>SUM(I315:I325)</f>
        <v>26779048</v>
      </c>
      <c r="J314" s="80"/>
      <c r="K314" s="16">
        <f>SUM(K315:K325)</f>
        <v>8470656</v>
      </c>
      <c r="L314" s="80"/>
      <c r="M314" s="16">
        <f>SUM(M315:M325)</f>
        <v>0</v>
      </c>
      <c r="N314" s="32"/>
      <c r="O314" s="16">
        <f>SUM(O315:O325)</f>
        <v>35249704</v>
      </c>
      <c r="P314" s="48"/>
      <c r="Q314" s="17" t="s">
        <v>13</v>
      </c>
      <c r="R314" s="17" t="s">
        <v>13</v>
      </c>
      <c r="S314" s="17" t="s">
        <v>13</v>
      </c>
      <c r="T314" s="17" t="s">
        <v>13</v>
      </c>
      <c r="U314" s="17" t="s">
        <v>13</v>
      </c>
      <c r="X314" s="85"/>
    </row>
    <row r="315" spans="1:25" ht="21" customHeight="1" x14ac:dyDescent="0.2">
      <c r="A315" s="18" t="s">
        <v>60</v>
      </c>
      <c r="B315" s="18" t="s">
        <v>386</v>
      </c>
      <c r="C315" s="19" t="s">
        <v>13</v>
      </c>
      <c r="D315" s="19" t="s">
        <v>1338</v>
      </c>
      <c r="E315" s="19" t="s">
        <v>1339</v>
      </c>
      <c r="F315" s="20" t="s">
        <v>607</v>
      </c>
      <c r="G315" s="19">
        <v>7</v>
      </c>
      <c r="H315" s="81">
        <v>0</v>
      </c>
      <c r="I315" s="28">
        <f t="shared" si="17"/>
        <v>0</v>
      </c>
      <c r="J315" s="81">
        <v>571128</v>
      </c>
      <c r="K315" s="28">
        <f t="shared" si="18"/>
        <v>3997896</v>
      </c>
      <c r="L315" s="81">
        <v>0</v>
      </c>
      <c r="M315" s="21">
        <f t="shared" si="19"/>
        <v>0</v>
      </c>
      <c r="N315" s="22">
        <f t="shared" si="16"/>
        <v>571128</v>
      </c>
      <c r="O315" s="21">
        <f t="shared" si="16"/>
        <v>3997896</v>
      </c>
      <c r="P315" s="49" t="s">
        <v>1340</v>
      </c>
      <c r="Q315" s="23" t="s">
        <v>13</v>
      </c>
      <c r="R315" s="23" t="s">
        <v>1316</v>
      </c>
      <c r="S315" s="23" t="s">
        <v>13</v>
      </c>
      <c r="T315" s="23" t="s">
        <v>1341</v>
      </c>
      <c r="U315" s="23" t="s">
        <v>13</v>
      </c>
      <c r="W315" s="76"/>
      <c r="X315" s="85"/>
      <c r="Y315" s="77"/>
    </row>
    <row r="316" spans="1:25" ht="21" customHeight="1" x14ac:dyDescent="0.2">
      <c r="A316" s="18" t="s">
        <v>60</v>
      </c>
      <c r="B316" s="18" t="s">
        <v>387</v>
      </c>
      <c r="C316" s="19" t="s">
        <v>13</v>
      </c>
      <c r="D316" s="19" t="s">
        <v>1342</v>
      </c>
      <c r="E316" s="19" t="s">
        <v>1343</v>
      </c>
      <c r="F316" s="20" t="s">
        <v>449</v>
      </c>
      <c r="G316" s="19">
        <v>4</v>
      </c>
      <c r="H316" s="81">
        <v>0</v>
      </c>
      <c r="I316" s="28">
        <f t="shared" si="17"/>
        <v>0</v>
      </c>
      <c r="J316" s="81">
        <v>605230</v>
      </c>
      <c r="K316" s="28">
        <f t="shared" si="18"/>
        <v>2420920</v>
      </c>
      <c r="L316" s="81">
        <v>0</v>
      </c>
      <c r="M316" s="21">
        <f t="shared" si="19"/>
        <v>0</v>
      </c>
      <c r="N316" s="22">
        <f t="shared" si="16"/>
        <v>605230</v>
      </c>
      <c r="O316" s="21">
        <f t="shared" si="16"/>
        <v>2420920</v>
      </c>
      <c r="P316" s="49" t="s">
        <v>1344</v>
      </c>
      <c r="Q316" s="23" t="s">
        <v>13</v>
      </c>
      <c r="R316" s="23" t="s">
        <v>1316</v>
      </c>
      <c r="S316" s="23" t="s">
        <v>13</v>
      </c>
      <c r="T316" s="23" t="s">
        <v>1345</v>
      </c>
      <c r="U316" s="23" t="s">
        <v>13</v>
      </c>
      <c r="W316" s="76"/>
      <c r="X316" s="85"/>
      <c r="Y316" s="77"/>
    </row>
    <row r="317" spans="1:25" ht="21" customHeight="1" x14ac:dyDescent="0.2">
      <c r="A317" s="18" t="s">
        <v>60</v>
      </c>
      <c r="B317" s="18" t="s">
        <v>388</v>
      </c>
      <c r="C317" s="19" t="s">
        <v>13</v>
      </c>
      <c r="D317" s="19" t="s">
        <v>1346</v>
      </c>
      <c r="E317" s="19" t="s">
        <v>13</v>
      </c>
      <c r="F317" s="20" t="s">
        <v>72</v>
      </c>
      <c r="G317" s="19">
        <v>256</v>
      </c>
      <c r="H317" s="81">
        <v>9002</v>
      </c>
      <c r="I317" s="28">
        <f t="shared" si="17"/>
        <v>2304512</v>
      </c>
      <c r="J317" s="81">
        <v>8015</v>
      </c>
      <c r="K317" s="28">
        <f t="shared" si="18"/>
        <v>2051840</v>
      </c>
      <c r="L317" s="81">
        <v>0</v>
      </c>
      <c r="M317" s="21">
        <f t="shared" si="19"/>
        <v>0</v>
      </c>
      <c r="N317" s="22">
        <f t="shared" si="16"/>
        <v>17017</v>
      </c>
      <c r="O317" s="21">
        <f t="shared" si="16"/>
        <v>4356352</v>
      </c>
      <c r="P317" s="49" t="s">
        <v>1347</v>
      </c>
      <c r="Q317" s="23" t="s">
        <v>13</v>
      </c>
      <c r="R317" s="23" t="s">
        <v>1316</v>
      </c>
      <c r="S317" s="23" t="s">
        <v>13</v>
      </c>
      <c r="T317" s="23" t="s">
        <v>1348</v>
      </c>
      <c r="U317" s="23" t="s">
        <v>13</v>
      </c>
      <c r="W317" s="76"/>
      <c r="X317" s="85"/>
      <c r="Y317" s="77"/>
    </row>
    <row r="318" spans="1:25" ht="21" customHeight="1" x14ac:dyDescent="0.2">
      <c r="A318" s="18" t="s">
        <v>60</v>
      </c>
      <c r="B318" s="18" t="s">
        <v>389</v>
      </c>
      <c r="C318" s="19" t="s">
        <v>13</v>
      </c>
      <c r="D318" s="19" t="s">
        <v>1349</v>
      </c>
      <c r="E318" s="19" t="s">
        <v>1350</v>
      </c>
      <c r="F318" s="20" t="s">
        <v>68</v>
      </c>
      <c r="G318" s="19">
        <v>292</v>
      </c>
      <c r="H318" s="81">
        <v>5061</v>
      </c>
      <c r="I318" s="28">
        <f t="shared" si="17"/>
        <v>1477812</v>
      </c>
      <c r="J318" s="81">
        <v>0</v>
      </c>
      <c r="K318" s="28">
        <f t="shared" si="18"/>
        <v>0</v>
      </c>
      <c r="L318" s="81">
        <v>0</v>
      </c>
      <c r="M318" s="21">
        <f t="shared" si="19"/>
        <v>0</v>
      </c>
      <c r="N318" s="22">
        <f t="shared" si="16"/>
        <v>5061</v>
      </c>
      <c r="O318" s="21">
        <f t="shared" si="16"/>
        <v>1477812</v>
      </c>
      <c r="P318" s="49" t="s">
        <v>151</v>
      </c>
      <c r="Q318" s="23" t="s">
        <v>90</v>
      </c>
      <c r="R318" s="23" t="s">
        <v>1316</v>
      </c>
      <c r="S318" s="23" t="s">
        <v>13</v>
      </c>
      <c r="T318" s="23" t="s">
        <v>1351</v>
      </c>
      <c r="U318" s="23" t="s">
        <v>13</v>
      </c>
      <c r="W318" s="76"/>
      <c r="X318" s="85"/>
      <c r="Y318" s="77"/>
    </row>
    <row r="319" spans="1:25" ht="21" customHeight="1" x14ac:dyDescent="0.2">
      <c r="A319" s="18" t="s">
        <v>60</v>
      </c>
      <c r="B319" s="18" t="s">
        <v>390</v>
      </c>
      <c r="C319" s="19" t="s">
        <v>13</v>
      </c>
      <c r="D319" s="19" t="s">
        <v>1352</v>
      </c>
      <c r="E319" s="19" t="s">
        <v>1353</v>
      </c>
      <c r="F319" s="20" t="s">
        <v>68</v>
      </c>
      <c r="G319" s="19">
        <v>1360</v>
      </c>
      <c r="H319" s="81">
        <v>1842</v>
      </c>
      <c r="I319" s="28">
        <f t="shared" si="17"/>
        <v>2505120</v>
      </c>
      <c r="J319" s="81">
        <v>0</v>
      </c>
      <c r="K319" s="28">
        <f t="shared" si="18"/>
        <v>0</v>
      </c>
      <c r="L319" s="81">
        <v>0</v>
      </c>
      <c r="M319" s="21">
        <f t="shared" si="19"/>
        <v>0</v>
      </c>
      <c r="N319" s="22">
        <f t="shared" si="16"/>
        <v>1842</v>
      </c>
      <c r="O319" s="21">
        <f t="shared" si="16"/>
        <v>2505120</v>
      </c>
      <c r="P319" s="49" t="s">
        <v>151</v>
      </c>
      <c r="Q319" s="23" t="s">
        <v>90</v>
      </c>
      <c r="R319" s="23" t="s">
        <v>1316</v>
      </c>
      <c r="S319" s="23" t="s">
        <v>13</v>
      </c>
      <c r="T319" s="23" t="s">
        <v>1354</v>
      </c>
      <c r="U319" s="23" t="s">
        <v>13</v>
      </c>
      <c r="W319" s="76"/>
      <c r="X319" s="85"/>
      <c r="Y319" s="77"/>
    </row>
    <row r="320" spans="1:25" ht="21" customHeight="1" x14ac:dyDescent="0.2">
      <c r="A320" s="18" t="s">
        <v>60</v>
      </c>
      <c r="B320" s="18" t="s">
        <v>391</v>
      </c>
      <c r="C320" s="19" t="s">
        <v>13</v>
      </c>
      <c r="D320" s="19" t="s">
        <v>1355</v>
      </c>
      <c r="E320" s="19" t="s">
        <v>1356</v>
      </c>
      <c r="F320" s="20" t="s">
        <v>153</v>
      </c>
      <c r="G320" s="19">
        <v>256</v>
      </c>
      <c r="H320" s="81">
        <v>8880</v>
      </c>
      <c r="I320" s="28">
        <f t="shared" si="17"/>
        <v>2273280</v>
      </c>
      <c r="J320" s="81">
        <v>0</v>
      </c>
      <c r="K320" s="28">
        <f t="shared" si="18"/>
        <v>0</v>
      </c>
      <c r="L320" s="81">
        <v>0</v>
      </c>
      <c r="M320" s="21">
        <f t="shared" si="19"/>
        <v>0</v>
      </c>
      <c r="N320" s="22">
        <f t="shared" si="16"/>
        <v>8880</v>
      </c>
      <c r="O320" s="21">
        <f t="shared" si="16"/>
        <v>2273280</v>
      </c>
      <c r="P320" s="49" t="s">
        <v>151</v>
      </c>
      <c r="Q320" s="23" t="s">
        <v>90</v>
      </c>
      <c r="R320" s="23" t="s">
        <v>1316</v>
      </c>
      <c r="S320" s="23" t="s">
        <v>13</v>
      </c>
      <c r="T320" s="23" t="s">
        <v>1357</v>
      </c>
      <c r="U320" s="23" t="s">
        <v>13</v>
      </c>
      <c r="W320" s="76"/>
      <c r="X320" s="85"/>
      <c r="Y320" s="77"/>
    </row>
    <row r="321" spans="1:25" ht="21" customHeight="1" x14ac:dyDescent="0.2">
      <c r="A321" s="18" t="s">
        <v>60</v>
      </c>
      <c r="B321" s="18" t="s">
        <v>392</v>
      </c>
      <c r="C321" s="19" t="s">
        <v>13</v>
      </c>
      <c r="D321" s="19" t="s">
        <v>1358</v>
      </c>
      <c r="E321" s="19" t="s">
        <v>1356</v>
      </c>
      <c r="F321" s="20" t="s">
        <v>153</v>
      </c>
      <c r="G321" s="19">
        <v>256</v>
      </c>
      <c r="H321" s="81">
        <v>8880</v>
      </c>
      <c r="I321" s="28">
        <f t="shared" si="17"/>
        <v>2273280</v>
      </c>
      <c r="J321" s="81">
        <v>0</v>
      </c>
      <c r="K321" s="28">
        <f t="shared" si="18"/>
        <v>0</v>
      </c>
      <c r="L321" s="81">
        <v>0</v>
      </c>
      <c r="M321" s="21">
        <f t="shared" si="19"/>
        <v>0</v>
      </c>
      <c r="N321" s="22">
        <f t="shared" si="16"/>
        <v>8880</v>
      </c>
      <c r="O321" s="21">
        <f t="shared" si="16"/>
        <v>2273280</v>
      </c>
      <c r="P321" s="49" t="s">
        <v>151</v>
      </c>
      <c r="Q321" s="23" t="s">
        <v>90</v>
      </c>
      <c r="R321" s="23" t="s">
        <v>1316</v>
      </c>
      <c r="S321" s="23" t="s">
        <v>13</v>
      </c>
      <c r="T321" s="23" t="s">
        <v>1359</v>
      </c>
      <c r="U321" s="23" t="s">
        <v>13</v>
      </c>
      <c r="W321" s="76"/>
      <c r="X321" s="85"/>
      <c r="Y321" s="77"/>
    </row>
    <row r="322" spans="1:25" ht="21" customHeight="1" x14ac:dyDescent="0.2">
      <c r="A322" s="18" t="s">
        <v>60</v>
      </c>
      <c r="B322" s="18" t="s">
        <v>393</v>
      </c>
      <c r="C322" s="19" t="s">
        <v>13</v>
      </c>
      <c r="D322" s="19" t="s">
        <v>1360</v>
      </c>
      <c r="E322" s="19" t="s">
        <v>1361</v>
      </c>
      <c r="F322" s="20" t="s">
        <v>153</v>
      </c>
      <c r="G322" s="19">
        <v>1919</v>
      </c>
      <c r="H322" s="81">
        <v>8140</v>
      </c>
      <c r="I322" s="28">
        <f t="shared" si="17"/>
        <v>15620660</v>
      </c>
      <c r="J322" s="81">
        <v>0</v>
      </c>
      <c r="K322" s="28">
        <f t="shared" si="18"/>
        <v>0</v>
      </c>
      <c r="L322" s="81">
        <v>0</v>
      </c>
      <c r="M322" s="21">
        <f t="shared" si="19"/>
        <v>0</v>
      </c>
      <c r="N322" s="22">
        <f t="shared" si="16"/>
        <v>8140</v>
      </c>
      <c r="O322" s="21">
        <f t="shared" si="16"/>
        <v>15620660</v>
      </c>
      <c r="P322" s="49" t="s">
        <v>134</v>
      </c>
      <c r="Q322" s="23" t="s">
        <v>135</v>
      </c>
      <c r="R322" s="23" t="s">
        <v>1316</v>
      </c>
      <c r="S322" s="23" t="s">
        <v>13</v>
      </c>
      <c r="T322" s="23" t="s">
        <v>1362</v>
      </c>
      <c r="U322" s="23" t="s">
        <v>13</v>
      </c>
      <c r="W322" s="76"/>
      <c r="X322" s="85"/>
      <c r="Y322" s="77"/>
    </row>
    <row r="323" spans="1:25" ht="21" customHeight="1" x14ac:dyDescent="0.2">
      <c r="A323" s="18" t="s">
        <v>60</v>
      </c>
      <c r="B323" s="18" t="s">
        <v>394</v>
      </c>
      <c r="C323" s="19" t="s">
        <v>13</v>
      </c>
      <c r="D323" s="19" t="s">
        <v>1363</v>
      </c>
      <c r="E323" s="19" t="s">
        <v>1364</v>
      </c>
      <c r="F323" s="20" t="s">
        <v>153</v>
      </c>
      <c r="G323" s="19">
        <v>488</v>
      </c>
      <c r="H323" s="81">
        <v>32</v>
      </c>
      <c r="I323" s="28">
        <f t="shared" si="17"/>
        <v>15616</v>
      </c>
      <c r="J323" s="81">
        <v>0</v>
      </c>
      <c r="K323" s="28">
        <f t="shared" si="18"/>
        <v>0</v>
      </c>
      <c r="L323" s="81">
        <v>0</v>
      </c>
      <c r="M323" s="21">
        <f t="shared" si="19"/>
        <v>0</v>
      </c>
      <c r="N323" s="22">
        <f t="shared" si="16"/>
        <v>32</v>
      </c>
      <c r="O323" s="21">
        <f t="shared" si="16"/>
        <v>15616</v>
      </c>
      <c r="P323" s="49" t="s">
        <v>151</v>
      </c>
      <c r="Q323" s="23" t="s">
        <v>90</v>
      </c>
      <c r="R323" s="23" t="s">
        <v>1316</v>
      </c>
      <c r="S323" s="23" t="s">
        <v>13</v>
      </c>
      <c r="T323" s="23" t="s">
        <v>1365</v>
      </c>
      <c r="U323" s="23" t="s">
        <v>13</v>
      </c>
      <c r="W323" s="76"/>
      <c r="X323" s="85"/>
      <c r="Y323" s="77"/>
    </row>
    <row r="324" spans="1:25" ht="21" customHeight="1" x14ac:dyDescent="0.2">
      <c r="A324" s="18" t="s">
        <v>60</v>
      </c>
      <c r="B324" s="18" t="s">
        <v>395</v>
      </c>
      <c r="C324" s="19" t="s">
        <v>13</v>
      </c>
      <c r="D324" s="19" t="s">
        <v>1366</v>
      </c>
      <c r="E324" s="19" t="s">
        <v>1364</v>
      </c>
      <c r="F324" s="20" t="s">
        <v>153</v>
      </c>
      <c r="G324" s="19">
        <v>488</v>
      </c>
      <c r="H324" s="81">
        <v>32</v>
      </c>
      <c r="I324" s="28">
        <f t="shared" si="17"/>
        <v>15616</v>
      </c>
      <c r="J324" s="81">
        <v>0</v>
      </c>
      <c r="K324" s="28">
        <f t="shared" si="18"/>
        <v>0</v>
      </c>
      <c r="L324" s="81">
        <v>0</v>
      </c>
      <c r="M324" s="21">
        <f t="shared" si="19"/>
        <v>0</v>
      </c>
      <c r="N324" s="22">
        <f t="shared" si="16"/>
        <v>32</v>
      </c>
      <c r="O324" s="21">
        <f t="shared" si="16"/>
        <v>15616</v>
      </c>
      <c r="P324" s="49" t="s">
        <v>151</v>
      </c>
      <c r="Q324" s="23" t="s">
        <v>90</v>
      </c>
      <c r="R324" s="23" t="s">
        <v>1316</v>
      </c>
      <c r="S324" s="23" t="s">
        <v>13</v>
      </c>
      <c r="T324" s="23" t="s">
        <v>1367</v>
      </c>
      <c r="U324" s="23" t="s">
        <v>13</v>
      </c>
      <c r="W324" s="76"/>
      <c r="X324" s="85"/>
      <c r="Y324" s="77"/>
    </row>
    <row r="325" spans="1:25" ht="21" customHeight="1" x14ac:dyDescent="0.2">
      <c r="A325" s="18" t="s">
        <v>60</v>
      </c>
      <c r="B325" s="18" t="s">
        <v>396</v>
      </c>
      <c r="C325" s="19" t="s">
        <v>13</v>
      </c>
      <c r="D325" s="19" t="s">
        <v>1368</v>
      </c>
      <c r="E325" s="19" t="s">
        <v>1369</v>
      </c>
      <c r="F325" s="20" t="s">
        <v>153</v>
      </c>
      <c r="G325" s="19">
        <v>9161</v>
      </c>
      <c r="H325" s="81">
        <v>32</v>
      </c>
      <c r="I325" s="28">
        <f t="shared" si="17"/>
        <v>293152</v>
      </c>
      <c r="J325" s="81">
        <v>0</v>
      </c>
      <c r="K325" s="28">
        <f t="shared" si="18"/>
        <v>0</v>
      </c>
      <c r="L325" s="81">
        <v>0</v>
      </c>
      <c r="M325" s="21">
        <f t="shared" si="19"/>
        <v>0</v>
      </c>
      <c r="N325" s="22">
        <f t="shared" si="16"/>
        <v>32</v>
      </c>
      <c r="O325" s="21">
        <f t="shared" si="16"/>
        <v>293152</v>
      </c>
      <c r="P325" s="49" t="s">
        <v>151</v>
      </c>
      <c r="Q325" s="23" t="s">
        <v>90</v>
      </c>
      <c r="R325" s="23" t="s">
        <v>1316</v>
      </c>
      <c r="S325" s="23" t="s">
        <v>13</v>
      </c>
      <c r="T325" s="23" t="s">
        <v>1370</v>
      </c>
      <c r="U325" s="23" t="s">
        <v>13</v>
      </c>
      <c r="W325" s="76"/>
      <c r="X325" s="85"/>
      <c r="Y325" s="77"/>
    </row>
    <row r="326" spans="1:25" s="30" customFormat="1" ht="21" customHeight="1" x14ac:dyDescent="0.2">
      <c r="A326" s="13" t="s">
        <v>60</v>
      </c>
      <c r="B326" s="13" t="s">
        <v>397</v>
      </c>
      <c r="C326" s="14" t="s">
        <v>558</v>
      </c>
      <c r="D326" s="14" t="s">
        <v>559</v>
      </c>
      <c r="E326" s="14" t="s">
        <v>13</v>
      </c>
      <c r="F326" s="15" t="s">
        <v>13</v>
      </c>
      <c r="G326" s="14"/>
      <c r="H326" s="80"/>
      <c r="I326" s="16">
        <f>SUM(I327)</f>
        <v>13336703</v>
      </c>
      <c r="J326" s="80"/>
      <c r="K326" s="16">
        <f>SUM(K327)</f>
        <v>7550873</v>
      </c>
      <c r="L326" s="80"/>
      <c r="M326" s="16">
        <f>SUM(M327)</f>
        <v>5851773</v>
      </c>
      <c r="N326" s="32"/>
      <c r="O326" s="16">
        <f>SUM(O327)</f>
        <v>26739349</v>
      </c>
      <c r="P326" s="48"/>
      <c r="Q326" s="17" t="s">
        <v>13</v>
      </c>
      <c r="R326" s="17" t="s">
        <v>13</v>
      </c>
      <c r="S326" s="17" t="s">
        <v>13</v>
      </c>
      <c r="T326" s="17" t="s">
        <v>13</v>
      </c>
      <c r="U326" s="17" t="s">
        <v>13</v>
      </c>
      <c r="X326" s="85"/>
    </row>
    <row r="327" spans="1:25" ht="21" customHeight="1" x14ac:dyDescent="0.2">
      <c r="A327" s="18" t="s">
        <v>60</v>
      </c>
      <c r="B327" s="18" t="s">
        <v>398</v>
      </c>
      <c r="C327" s="19" t="s">
        <v>13</v>
      </c>
      <c r="D327" s="19" t="s">
        <v>1371</v>
      </c>
      <c r="E327" s="19" t="s">
        <v>1372</v>
      </c>
      <c r="F327" s="20" t="s">
        <v>72</v>
      </c>
      <c r="G327" s="19">
        <v>1</v>
      </c>
      <c r="H327" s="81">
        <v>13336703</v>
      </c>
      <c r="I327" s="28">
        <f t="shared" si="17"/>
        <v>13336703</v>
      </c>
      <c r="J327" s="81">
        <v>7550873</v>
      </c>
      <c r="K327" s="28">
        <f t="shared" si="18"/>
        <v>7550873</v>
      </c>
      <c r="L327" s="81">
        <v>5851773</v>
      </c>
      <c r="M327" s="21">
        <f t="shared" si="19"/>
        <v>5851773</v>
      </c>
      <c r="N327" s="22">
        <f t="shared" si="16"/>
        <v>26739349</v>
      </c>
      <c r="O327" s="21">
        <f t="shared" si="16"/>
        <v>26739349</v>
      </c>
      <c r="P327" s="49" t="s">
        <v>1373</v>
      </c>
      <c r="Q327" s="23" t="s">
        <v>13</v>
      </c>
      <c r="R327" s="23" t="s">
        <v>1316</v>
      </c>
      <c r="S327" s="23" t="s">
        <v>13</v>
      </c>
      <c r="T327" s="23" t="s">
        <v>1374</v>
      </c>
      <c r="U327" s="23" t="s">
        <v>13</v>
      </c>
      <c r="W327" s="76"/>
      <c r="X327" s="85"/>
      <c r="Y327" s="77"/>
    </row>
    <row r="328" spans="1:25" s="30" customFormat="1" ht="21" customHeight="1" x14ac:dyDescent="0.2">
      <c r="A328" s="8" t="s">
        <v>60</v>
      </c>
      <c r="B328" s="8" t="s">
        <v>399</v>
      </c>
      <c r="C328" s="9" t="s">
        <v>561</v>
      </c>
      <c r="D328" s="9" t="s">
        <v>562</v>
      </c>
      <c r="E328" s="9" t="s">
        <v>13</v>
      </c>
      <c r="F328" s="10" t="s">
        <v>13</v>
      </c>
      <c r="G328" s="9"/>
      <c r="H328" s="83"/>
      <c r="I328" s="11">
        <f>SUM(I329,I335,I339)</f>
        <v>170842357</v>
      </c>
      <c r="J328" s="83"/>
      <c r="K328" s="11">
        <f>SUM(K329,K335,K339)</f>
        <v>75471656</v>
      </c>
      <c r="L328" s="83"/>
      <c r="M328" s="11">
        <f>SUM(M329,M335,M339)</f>
        <v>54129142</v>
      </c>
      <c r="N328" s="31"/>
      <c r="O328" s="11">
        <f>SUM(O329,O335,O339)</f>
        <v>300443155</v>
      </c>
      <c r="P328" s="47"/>
      <c r="Q328" s="12" t="s">
        <v>13</v>
      </c>
      <c r="R328" s="12" t="s">
        <v>13</v>
      </c>
      <c r="S328" s="12" t="s">
        <v>13</v>
      </c>
      <c r="T328" s="12" t="s">
        <v>13</v>
      </c>
      <c r="U328" s="12" t="s">
        <v>13</v>
      </c>
      <c r="X328" s="85"/>
    </row>
    <row r="329" spans="1:25" s="30" customFormat="1" ht="21" customHeight="1" x14ac:dyDescent="0.2">
      <c r="A329" s="13" t="s">
        <v>60</v>
      </c>
      <c r="B329" s="13" t="s">
        <v>400</v>
      </c>
      <c r="C329" s="14" t="s">
        <v>457</v>
      </c>
      <c r="D329" s="14" t="s">
        <v>564</v>
      </c>
      <c r="E329" s="14" t="s">
        <v>13</v>
      </c>
      <c r="F329" s="15" t="s">
        <v>13</v>
      </c>
      <c r="G329" s="14"/>
      <c r="H329" s="80"/>
      <c r="I329" s="16">
        <f>SUM(I330:I334)</f>
        <v>4488139</v>
      </c>
      <c r="J329" s="80"/>
      <c r="K329" s="16">
        <f>SUM(K330:K334)</f>
        <v>10299098</v>
      </c>
      <c r="L329" s="80"/>
      <c r="M329" s="16">
        <f>SUM(M330:M334)</f>
        <v>2496758</v>
      </c>
      <c r="N329" s="32"/>
      <c r="O329" s="16">
        <f>SUM(O330:O334)</f>
        <v>17283995</v>
      </c>
      <c r="P329" s="48"/>
      <c r="Q329" s="17" t="s">
        <v>13</v>
      </c>
      <c r="R329" s="17" t="s">
        <v>13</v>
      </c>
      <c r="S329" s="17" t="s">
        <v>13</v>
      </c>
      <c r="T329" s="17" t="s">
        <v>13</v>
      </c>
      <c r="U329" s="17" t="s">
        <v>13</v>
      </c>
      <c r="X329" s="85"/>
    </row>
    <row r="330" spans="1:25" ht="21" customHeight="1" x14ac:dyDescent="0.2">
      <c r="A330" s="18" t="s">
        <v>60</v>
      </c>
      <c r="B330" s="18" t="s">
        <v>401</v>
      </c>
      <c r="C330" s="19" t="s">
        <v>13</v>
      </c>
      <c r="D330" s="19" t="s">
        <v>1375</v>
      </c>
      <c r="E330" s="19" t="s">
        <v>1182</v>
      </c>
      <c r="F330" s="20" t="s">
        <v>68</v>
      </c>
      <c r="G330" s="19">
        <v>223</v>
      </c>
      <c r="H330" s="81">
        <v>3200</v>
      </c>
      <c r="I330" s="28">
        <f t="shared" ref="I330:I377" si="20">TRUNC($G330*H330)</f>
        <v>713600</v>
      </c>
      <c r="J330" s="81">
        <v>5000</v>
      </c>
      <c r="K330" s="28">
        <f t="shared" ref="K330:K377" si="21">TRUNC($G330*J330)</f>
        <v>1115000</v>
      </c>
      <c r="L330" s="81">
        <v>1192</v>
      </c>
      <c r="M330" s="21">
        <f t="shared" ref="M330:M377" si="22">TRUNC($G330*L330)</f>
        <v>265816</v>
      </c>
      <c r="N330" s="22">
        <f t="shared" ref="N330:O377" si="23">SUM(H330,J330,L330)</f>
        <v>9392</v>
      </c>
      <c r="O330" s="21">
        <f t="shared" si="23"/>
        <v>2094416</v>
      </c>
      <c r="P330" s="49" t="s">
        <v>1376</v>
      </c>
      <c r="Q330" s="23" t="s">
        <v>13</v>
      </c>
      <c r="R330" s="23" t="s">
        <v>1316</v>
      </c>
      <c r="S330" s="23" t="s">
        <v>13</v>
      </c>
      <c r="T330" s="23" t="s">
        <v>1377</v>
      </c>
      <c r="U330" s="23" t="s">
        <v>13</v>
      </c>
      <c r="W330" s="76"/>
      <c r="X330" s="85"/>
      <c r="Y330" s="77"/>
    </row>
    <row r="331" spans="1:25" ht="21" customHeight="1" x14ac:dyDescent="0.2">
      <c r="A331" s="18" t="s">
        <v>60</v>
      </c>
      <c r="B331" s="18" t="s">
        <v>402</v>
      </c>
      <c r="C331" s="19" t="s">
        <v>13</v>
      </c>
      <c r="D331" s="19" t="s">
        <v>1375</v>
      </c>
      <c r="E331" s="19" t="s">
        <v>1179</v>
      </c>
      <c r="F331" s="20" t="s">
        <v>68</v>
      </c>
      <c r="G331" s="19">
        <v>695</v>
      </c>
      <c r="H331" s="81">
        <v>2333</v>
      </c>
      <c r="I331" s="28">
        <f t="shared" si="20"/>
        <v>1621435</v>
      </c>
      <c r="J331" s="81">
        <v>4252</v>
      </c>
      <c r="K331" s="28">
        <f t="shared" si="21"/>
        <v>2955140</v>
      </c>
      <c r="L331" s="81">
        <v>818</v>
      </c>
      <c r="M331" s="21">
        <f t="shared" si="22"/>
        <v>568510</v>
      </c>
      <c r="N331" s="22">
        <f t="shared" si="23"/>
        <v>7403</v>
      </c>
      <c r="O331" s="21">
        <f t="shared" si="23"/>
        <v>5145085</v>
      </c>
      <c r="P331" s="49" t="s">
        <v>1378</v>
      </c>
      <c r="Q331" s="23" t="s">
        <v>13</v>
      </c>
      <c r="R331" s="23" t="s">
        <v>1316</v>
      </c>
      <c r="S331" s="23" t="s">
        <v>13</v>
      </c>
      <c r="T331" s="23" t="s">
        <v>1379</v>
      </c>
      <c r="U331" s="23" t="s">
        <v>13</v>
      </c>
      <c r="W331" s="76"/>
      <c r="X331" s="85"/>
      <c r="Y331" s="77"/>
    </row>
    <row r="332" spans="1:25" ht="21" customHeight="1" x14ac:dyDescent="0.2">
      <c r="A332" s="18" t="s">
        <v>60</v>
      </c>
      <c r="B332" s="18" t="s">
        <v>403</v>
      </c>
      <c r="C332" s="19" t="s">
        <v>13</v>
      </c>
      <c r="D332" s="19" t="s">
        <v>1380</v>
      </c>
      <c r="E332" s="19" t="s">
        <v>1381</v>
      </c>
      <c r="F332" s="20" t="s">
        <v>72</v>
      </c>
      <c r="G332" s="19">
        <v>26</v>
      </c>
      <c r="H332" s="81">
        <v>31332</v>
      </c>
      <c r="I332" s="28">
        <f t="shared" si="20"/>
        <v>814632</v>
      </c>
      <c r="J332" s="81">
        <v>4265</v>
      </c>
      <c r="K332" s="28">
        <f t="shared" si="21"/>
        <v>110890</v>
      </c>
      <c r="L332" s="81">
        <v>0</v>
      </c>
      <c r="M332" s="21">
        <f t="shared" si="22"/>
        <v>0</v>
      </c>
      <c r="N332" s="22">
        <f t="shared" si="23"/>
        <v>35597</v>
      </c>
      <c r="O332" s="21">
        <f t="shared" si="23"/>
        <v>925522</v>
      </c>
      <c r="P332" s="49" t="s">
        <v>1382</v>
      </c>
      <c r="Q332" s="23" t="s">
        <v>13</v>
      </c>
      <c r="R332" s="23" t="s">
        <v>1316</v>
      </c>
      <c r="S332" s="23" t="s">
        <v>13</v>
      </c>
      <c r="T332" s="23" t="s">
        <v>1383</v>
      </c>
      <c r="U332" s="23" t="s">
        <v>13</v>
      </c>
      <c r="W332" s="76"/>
      <c r="X332" s="85"/>
      <c r="Y332" s="77"/>
    </row>
    <row r="333" spans="1:25" ht="21" customHeight="1" x14ac:dyDescent="0.2">
      <c r="A333" s="18" t="s">
        <v>60</v>
      </c>
      <c r="B333" s="18" t="s">
        <v>404</v>
      </c>
      <c r="C333" s="19" t="s">
        <v>13</v>
      </c>
      <c r="D333" s="19" t="s">
        <v>1090</v>
      </c>
      <c r="E333" s="19" t="s">
        <v>1091</v>
      </c>
      <c r="F333" s="20" t="s">
        <v>68</v>
      </c>
      <c r="G333" s="19">
        <v>406</v>
      </c>
      <c r="H333" s="81">
        <v>3232</v>
      </c>
      <c r="I333" s="28">
        <f t="shared" si="20"/>
        <v>1312192</v>
      </c>
      <c r="J333" s="81">
        <v>14798</v>
      </c>
      <c r="K333" s="28">
        <f t="shared" si="21"/>
        <v>6007988</v>
      </c>
      <c r="L333" s="81">
        <v>4052</v>
      </c>
      <c r="M333" s="21">
        <f t="shared" si="22"/>
        <v>1645112</v>
      </c>
      <c r="N333" s="22">
        <f t="shared" si="23"/>
        <v>22082</v>
      </c>
      <c r="O333" s="21">
        <f t="shared" si="23"/>
        <v>8965292</v>
      </c>
      <c r="P333" s="49" t="s">
        <v>1092</v>
      </c>
      <c r="Q333" s="23" t="s">
        <v>13</v>
      </c>
      <c r="R333" s="23" t="s">
        <v>1316</v>
      </c>
      <c r="S333" s="23" t="s">
        <v>13</v>
      </c>
      <c r="T333" s="23" t="s">
        <v>1093</v>
      </c>
      <c r="U333" s="23" t="s">
        <v>13</v>
      </c>
      <c r="W333" s="76"/>
      <c r="X333" s="85"/>
      <c r="Y333" s="77"/>
    </row>
    <row r="334" spans="1:25" ht="21" customHeight="1" x14ac:dyDescent="0.2">
      <c r="A334" s="18" t="s">
        <v>60</v>
      </c>
      <c r="B334" s="18" t="s">
        <v>405</v>
      </c>
      <c r="C334" s="19" t="s">
        <v>13</v>
      </c>
      <c r="D334" s="19" t="s">
        <v>1384</v>
      </c>
      <c r="E334" s="19" t="s">
        <v>1385</v>
      </c>
      <c r="F334" s="20" t="s">
        <v>72</v>
      </c>
      <c r="G334" s="19">
        <v>5</v>
      </c>
      <c r="H334" s="81">
        <v>5256</v>
      </c>
      <c r="I334" s="28">
        <f t="shared" si="20"/>
        <v>26280</v>
      </c>
      <c r="J334" s="81">
        <v>22016</v>
      </c>
      <c r="K334" s="28">
        <f t="shared" si="21"/>
        <v>110080</v>
      </c>
      <c r="L334" s="81">
        <v>3464</v>
      </c>
      <c r="M334" s="21">
        <f t="shared" si="22"/>
        <v>17320</v>
      </c>
      <c r="N334" s="22">
        <f t="shared" si="23"/>
        <v>30736</v>
      </c>
      <c r="O334" s="21">
        <f t="shared" si="23"/>
        <v>153680</v>
      </c>
      <c r="P334" s="49" t="s">
        <v>1386</v>
      </c>
      <c r="Q334" s="23" t="s">
        <v>13</v>
      </c>
      <c r="R334" s="23" t="s">
        <v>1316</v>
      </c>
      <c r="S334" s="23" t="s">
        <v>13</v>
      </c>
      <c r="T334" s="23" t="s">
        <v>1387</v>
      </c>
      <c r="U334" s="23" t="s">
        <v>13</v>
      </c>
      <c r="W334" s="76"/>
      <c r="X334" s="85"/>
      <c r="Y334" s="77"/>
    </row>
    <row r="335" spans="1:25" s="30" customFormat="1" ht="21" customHeight="1" x14ac:dyDescent="0.2">
      <c r="A335" s="13" t="s">
        <v>60</v>
      </c>
      <c r="B335" s="13" t="s">
        <v>406</v>
      </c>
      <c r="C335" s="14" t="s">
        <v>460</v>
      </c>
      <c r="D335" s="14" t="s">
        <v>566</v>
      </c>
      <c r="E335" s="14" t="s">
        <v>13</v>
      </c>
      <c r="F335" s="15" t="s">
        <v>13</v>
      </c>
      <c r="G335" s="14"/>
      <c r="H335" s="80"/>
      <c r="I335" s="16">
        <f>SUM(I336:I338)</f>
        <v>124855018</v>
      </c>
      <c r="J335" s="80"/>
      <c r="K335" s="16">
        <f>SUM(K336:K338)</f>
        <v>65172558</v>
      </c>
      <c r="L335" s="80"/>
      <c r="M335" s="16">
        <f>SUM(M336:M338)</f>
        <v>51632384</v>
      </c>
      <c r="N335" s="32"/>
      <c r="O335" s="16">
        <f>SUM(O336:O338)</f>
        <v>241659960</v>
      </c>
      <c r="P335" s="48"/>
      <c r="Q335" s="17" t="s">
        <v>13</v>
      </c>
      <c r="R335" s="17" t="s">
        <v>13</v>
      </c>
      <c r="S335" s="17" t="s">
        <v>13</v>
      </c>
      <c r="T335" s="17" t="s">
        <v>13</v>
      </c>
      <c r="U335" s="17" t="s">
        <v>13</v>
      </c>
      <c r="X335" s="85"/>
    </row>
    <row r="336" spans="1:25" ht="21" customHeight="1" x14ac:dyDescent="0.2">
      <c r="A336" s="18" t="s">
        <v>60</v>
      </c>
      <c r="B336" s="18" t="s">
        <v>407</v>
      </c>
      <c r="C336" s="19" t="s">
        <v>13</v>
      </c>
      <c r="D336" s="19" t="s">
        <v>1388</v>
      </c>
      <c r="E336" s="19" t="s">
        <v>1389</v>
      </c>
      <c r="F336" s="20" t="s">
        <v>623</v>
      </c>
      <c r="G336" s="19">
        <v>6902</v>
      </c>
      <c r="H336" s="81">
        <v>15749</v>
      </c>
      <c r="I336" s="28">
        <f t="shared" si="20"/>
        <v>108699598</v>
      </c>
      <c r="J336" s="81">
        <v>9303</v>
      </c>
      <c r="K336" s="28">
        <f t="shared" si="21"/>
        <v>64209306</v>
      </c>
      <c r="L336" s="81">
        <v>7456</v>
      </c>
      <c r="M336" s="21">
        <f t="shared" si="22"/>
        <v>51461312</v>
      </c>
      <c r="N336" s="22">
        <f t="shared" si="23"/>
        <v>32508</v>
      </c>
      <c r="O336" s="21">
        <f t="shared" si="23"/>
        <v>224370216</v>
      </c>
      <c r="P336" s="49" t="s">
        <v>1390</v>
      </c>
      <c r="Q336" s="23" t="s">
        <v>13</v>
      </c>
      <c r="R336" s="23" t="s">
        <v>1316</v>
      </c>
      <c r="S336" s="23" t="s">
        <v>13</v>
      </c>
      <c r="T336" s="23" t="s">
        <v>1391</v>
      </c>
      <c r="U336" s="23" t="s">
        <v>13</v>
      </c>
      <c r="W336" s="76"/>
      <c r="X336" s="85"/>
      <c r="Y336" s="77"/>
    </row>
    <row r="337" spans="1:25" ht="21" customHeight="1" x14ac:dyDescent="0.2">
      <c r="A337" s="18" t="s">
        <v>60</v>
      </c>
      <c r="B337" s="18" t="s">
        <v>408</v>
      </c>
      <c r="C337" s="19" t="s">
        <v>13</v>
      </c>
      <c r="D337" s="19" t="s">
        <v>1392</v>
      </c>
      <c r="E337" s="19" t="s">
        <v>1393</v>
      </c>
      <c r="F337" s="20" t="s">
        <v>68</v>
      </c>
      <c r="G337" s="19">
        <v>4344</v>
      </c>
      <c r="H337" s="81">
        <v>3700</v>
      </c>
      <c r="I337" s="28">
        <f t="shared" si="20"/>
        <v>16072800</v>
      </c>
      <c r="J337" s="81">
        <v>0</v>
      </c>
      <c r="K337" s="28">
        <f t="shared" si="21"/>
        <v>0</v>
      </c>
      <c r="L337" s="81">
        <v>0</v>
      </c>
      <c r="M337" s="21">
        <f t="shared" si="22"/>
        <v>0</v>
      </c>
      <c r="N337" s="22">
        <f t="shared" si="23"/>
        <v>3700</v>
      </c>
      <c r="O337" s="21">
        <f t="shared" si="23"/>
        <v>16072800</v>
      </c>
      <c r="P337" s="49" t="s">
        <v>134</v>
      </c>
      <c r="Q337" s="23" t="s">
        <v>135</v>
      </c>
      <c r="R337" s="23" t="s">
        <v>1316</v>
      </c>
      <c r="S337" s="23" t="s">
        <v>13</v>
      </c>
      <c r="T337" s="23" t="s">
        <v>1394</v>
      </c>
      <c r="U337" s="23" t="s">
        <v>13</v>
      </c>
      <c r="W337" s="76"/>
      <c r="X337" s="85"/>
      <c r="Y337" s="77"/>
    </row>
    <row r="338" spans="1:25" ht="21" customHeight="1" x14ac:dyDescent="0.2">
      <c r="A338" s="18" t="s">
        <v>60</v>
      </c>
      <c r="B338" s="18" t="s">
        <v>409</v>
      </c>
      <c r="C338" s="19" t="s">
        <v>13</v>
      </c>
      <c r="D338" s="19" t="s">
        <v>1395</v>
      </c>
      <c r="E338" s="19" t="s">
        <v>1396</v>
      </c>
      <c r="F338" s="20" t="s">
        <v>68</v>
      </c>
      <c r="G338" s="19">
        <v>243</v>
      </c>
      <c r="H338" s="81">
        <v>340</v>
      </c>
      <c r="I338" s="28">
        <f t="shared" si="20"/>
        <v>82620</v>
      </c>
      <c r="J338" s="81">
        <v>3964</v>
      </c>
      <c r="K338" s="28">
        <f t="shared" si="21"/>
        <v>963252</v>
      </c>
      <c r="L338" s="81">
        <v>704</v>
      </c>
      <c r="M338" s="21">
        <f t="shared" si="22"/>
        <v>171072</v>
      </c>
      <c r="N338" s="22">
        <f t="shared" si="23"/>
        <v>5008</v>
      </c>
      <c r="O338" s="21">
        <f t="shared" si="23"/>
        <v>1216944</v>
      </c>
      <c r="P338" s="49" t="s">
        <v>1397</v>
      </c>
      <c r="Q338" s="23" t="s">
        <v>13</v>
      </c>
      <c r="R338" s="23" t="s">
        <v>1316</v>
      </c>
      <c r="S338" s="23" t="s">
        <v>13</v>
      </c>
      <c r="T338" s="23" t="s">
        <v>1398</v>
      </c>
      <c r="U338" s="23" t="s">
        <v>13</v>
      </c>
      <c r="W338" s="76"/>
      <c r="X338" s="85"/>
      <c r="Y338" s="77"/>
    </row>
    <row r="339" spans="1:25" s="30" customFormat="1" ht="21" customHeight="1" x14ac:dyDescent="0.2">
      <c r="A339" s="13" t="s">
        <v>60</v>
      </c>
      <c r="B339" s="13" t="s">
        <v>410</v>
      </c>
      <c r="C339" s="14" t="s">
        <v>463</v>
      </c>
      <c r="D339" s="14" t="s">
        <v>568</v>
      </c>
      <c r="E339" s="14" t="s">
        <v>13</v>
      </c>
      <c r="F339" s="15" t="s">
        <v>13</v>
      </c>
      <c r="G339" s="14"/>
      <c r="H339" s="80"/>
      <c r="I339" s="16">
        <f>SUM(I340:I348)</f>
        <v>41499200</v>
      </c>
      <c r="J339" s="80"/>
      <c r="K339" s="16">
        <f>SUM(K340:K348)</f>
        <v>0</v>
      </c>
      <c r="L339" s="80"/>
      <c r="M339" s="16">
        <f>SUM(M340:M348)</f>
        <v>0</v>
      </c>
      <c r="N339" s="32"/>
      <c r="O339" s="16">
        <f>SUM(O340:O348)</f>
        <v>41499200</v>
      </c>
      <c r="P339" s="48"/>
      <c r="Q339" s="17" t="s">
        <v>13</v>
      </c>
      <c r="R339" s="17" t="s">
        <v>13</v>
      </c>
      <c r="S339" s="17" t="s">
        <v>13</v>
      </c>
      <c r="T339" s="17" t="s">
        <v>13</v>
      </c>
      <c r="U339" s="17" t="s">
        <v>13</v>
      </c>
      <c r="X339" s="85"/>
    </row>
    <row r="340" spans="1:25" ht="21" customHeight="1" x14ac:dyDescent="0.2">
      <c r="A340" s="18" t="s">
        <v>60</v>
      </c>
      <c r="B340" s="18" t="s">
        <v>411</v>
      </c>
      <c r="C340" s="19" t="s">
        <v>13</v>
      </c>
      <c r="D340" s="19" t="s">
        <v>1399</v>
      </c>
      <c r="E340" s="19" t="s">
        <v>1400</v>
      </c>
      <c r="F340" s="20" t="s">
        <v>72</v>
      </c>
      <c r="G340" s="19">
        <v>7</v>
      </c>
      <c r="H340" s="81">
        <v>81400</v>
      </c>
      <c r="I340" s="28">
        <f t="shared" si="20"/>
        <v>569800</v>
      </c>
      <c r="J340" s="81">
        <v>0</v>
      </c>
      <c r="K340" s="28">
        <f t="shared" si="21"/>
        <v>0</v>
      </c>
      <c r="L340" s="81">
        <v>0</v>
      </c>
      <c r="M340" s="21">
        <f t="shared" si="22"/>
        <v>0</v>
      </c>
      <c r="N340" s="22">
        <f t="shared" si="23"/>
        <v>81400</v>
      </c>
      <c r="O340" s="21">
        <f t="shared" si="23"/>
        <v>569800</v>
      </c>
      <c r="P340" s="49" t="s">
        <v>13</v>
      </c>
      <c r="Q340" s="23" t="s">
        <v>13</v>
      </c>
      <c r="R340" s="23" t="s">
        <v>1316</v>
      </c>
      <c r="S340" s="23" t="s">
        <v>13</v>
      </c>
      <c r="T340" s="23" t="s">
        <v>1401</v>
      </c>
      <c r="U340" s="23" t="s">
        <v>13</v>
      </c>
      <c r="W340" s="76"/>
      <c r="X340" s="85"/>
      <c r="Y340" s="77"/>
    </row>
    <row r="341" spans="1:25" ht="21" customHeight="1" x14ac:dyDescent="0.2">
      <c r="A341" s="18" t="s">
        <v>60</v>
      </c>
      <c r="B341" s="18" t="s">
        <v>412</v>
      </c>
      <c r="C341" s="19" t="s">
        <v>13</v>
      </c>
      <c r="D341" s="19" t="s">
        <v>1402</v>
      </c>
      <c r="E341" s="19" t="s">
        <v>1400</v>
      </c>
      <c r="F341" s="20" t="s">
        <v>72</v>
      </c>
      <c r="G341" s="19">
        <v>2</v>
      </c>
      <c r="H341" s="81">
        <v>414400</v>
      </c>
      <c r="I341" s="28">
        <f t="shared" si="20"/>
        <v>828800</v>
      </c>
      <c r="J341" s="81">
        <v>0</v>
      </c>
      <c r="K341" s="28">
        <f t="shared" si="21"/>
        <v>0</v>
      </c>
      <c r="L341" s="81">
        <v>0</v>
      </c>
      <c r="M341" s="21">
        <f t="shared" si="22"/>
        <v>0</v>
      </c>
      <c r="N341" s="22">
        <f t="shared" si="23"/>
        <v>414400</v>
      </c>
      <c r="O341" s="21">
        <f t="shared" si="23"/>
        <v>828800</v>
      </c>
      <c r="P341" s="49" t="s">
        <v>13</v>
      </c>
      <c r="Q341" s="23" t="s">
        <v>13</v>
      </c>
      <c r="R341" s="23" t="s">
        <v>1316</v>
      </c>
      <c r="S341" s="23" t="s">
        <v>13</v>
      </c>
      <c r="T341" s="23" t="s">
        <v>1403</v>
      </c>
      <c r="U341" s="23" t="s">
        <v>13</v>
      </c>
      <c r="W341" s="76"/>
      <c r="X341" s="85"/>
      <c r="Y341" s="77"/>
    </row>
    <row r="342" spans="1:25" ht="21" customHeight="1" x14ac:dyDescent="0.2">
      <c r="A342" s="18" t="s">
        <v>60</v>
      </c>
      <c r="B342" s="18" t="s">
        <v>413</v>
      </c>
      <c r="C342" s="19" t="s">
        <v>13</v>
      </c>
      <c r="D342" s="19" t="s">
        <v>1404</v>
      </c>
      <c r="E342" s="19" t="s">
        <v>1400</v>
      </c>
      <c r="F342" s="20" t="s">
        <v>72</v>
      </c>
      <c r="G342" s="19">
        <v>1</v>
      </c>
      <c r="H342" s="81">
        <v>362600</v>
      </c>
      <c r="I342" s="28">
        <f t="shared" si="20"/>
        <v>362600</v>
      </c>
      <c r="J342" s="81">
        <v>0</v>
      </c>
      <c r="K342" s="28">
        <f t="shared" si="21"/>
        <v>0</v>
      </c>
      <c r="L342" s="81">
        <v>0</v>
      </c>
      <c r="M342" s="21">
        <f t="shared" si="22"/>
        <v>0</v>
      </c>
      <c r="N342" s="22">
        <f t="shared" si="23"/>
        <v>362600</v>
      </c>
      <c r="O342" s="21">
        <f t="shared" si="23"/>
        <v>362600</v>
      </c>
      <c r="P342" s="49" t="s">
        <v>13</v>
      </c>
      <c r="Q342" s="23" t="s">
        <v>13</v>
      </c>
      <c r="R342" s="23" t="s">
        <v>1316</v>
      </c>
      <c r="S342" s="23" t="s">
        <v>13</v>
      </c>
      <c r="T342" s="23" t="s">
        <v>1405</v>
      </c>
      <c r="U342" s="23" t="s">
        <v>13</v>
      </c>
      <c r="W342" s="76"/>
      <c r="X342" s="85"/>
      <c r="Y342" s="77"/>
    </row>
    <row r="343" spans="1:25" ht="21" customHeight="1" x14ac:dyDescent="0.2">
      <c r="A343" s="18" t="s">
        <v>60</v>
      </c>
      <c r="B343" s="18" t="s">
        <v>414</v>
      </c>
      <c r="C343" s="19" t="s">
        <v>13</v>
      </c>
      <c r="D343" s="19" t="s">
        <v>1406</v>
      </c>
      <c r="E343" s="19" t="s">
        <v>1407</v>
      </c>
      <c r="F343" s="20" t="s">
        <v>450</v>
      </c>
      <c r="G343" s="19">
        <v>1</v>
      </c>
      <c r="H343" s="81">
        <v>22200000</v>
      </c>
      <c r="I343" s="28">
        <f t="shared" si="20"/>
        <v>22200000</v>
      </c>
      <c r="J343" s="81">
        <v>0</v>
      </c>
      <c r="K343" s="28">
        <f t="shared" si="21"/>
        <v>0</v>
      </c>
      <c r="L343" s="81">
        <v>0</v>
      </c>
      <c r="M343" s="21">
        <f t="shared" si="22"/>
        <v>0</v>
      </c>
      <c r="N343" s="22">
        <f t="shared" si="23"/>
        <v>22200000</v>
      </c>
      <c r="O343" s="21">
        <f t="shared" si="23"/>
        <v>22200000</v>
      </c>
      <c r="P343" s="49" t="s">
        <v>13</v>
      </c>
      <c r="Q343" s="23" t="s">
        <v>13</v>
      </c>
      <c r="R343" s="23" t="s">
        <v>1316</v>
      </c>
      <c r="S343" s="23" t="s">
        <v>13</v>
      </c>
      <c r="T343" s="23" t="s">
        <v>1408</v>
      </c>
      <c r="U343" s="23" t="s">
        <v>13</v>
      </c>
      <c r="W343" s="76"/>
      <c r="X343" s="85"/>
      <c r="Y343" s="77"/>
    </row>
    <row r="344" spans="1:25" ht="21" customHeight="1" x14ac:dyDescent="0.2">
      <c r="A344" s="18" t="s">
        <v>60</v>
      </c>
      <c r="B344" s="18" t="s">
        <v>415</v>
      </c>
      <c r="C344" s="19" t="s">
        <v>13</v>
      </c>
      <c r="D344" s="19" t="s">
        <v>1409</v>
      </c>
      <c r="E344" s="19" t="s">
        <v>1410</v>
      </c>
      <c r="F344" s="20" t="s">
        <v>72</v>
      </c>
      <c r="G344" s="19">
        <v>1</v>
      </c>
      <c r="H344" s="81">
        <v>5180000</v>
      </c>
      <c r="I344" s="28">
        <f t="shared" si="20"/>
        <v>5180000</v>
      </c>
      <c r="J344" s="81">
        <v>0</v>
      </c>
      <c r="K344" s="28">
        <f t="shared" si="21"/>
        <v>0</v>
      </c>
      <c r="L344" s="81">
        <v>0</v>
      </c>
      <c r="M344" s="21">
        <f t="shared" si="22"/>
        <v>0</v>
      </c>
      <c r="N344" s="22">
        <f t="shared" si="23"/>
        <v>5180000</v>
      </c>
      <c r="O344" s="21">
        <f t="shared" si="23"/>
        <v>5180000</v>
      </c>
      <c r="P344" s="49" t="s">
        <v>13</v>
      </c>
      <c r="Q344" s="23" t="s">
        <v>13</v>
      </c>
      <c r="R344" s="23" t="s">
        <v>1316</v>
      </c>
      <c r="S344" s="23" t="s">
        <v>13</v>
      </c>
      <c r="T344" s="23" t="s">
        <v>1411</v>
      </c>
      <c r="U344" s="23" t="s">
        <v>13</v>
      </c>
      <c r="W344" s="76"/>
      <c r="X344" s="85"/>
      <c r="Y344" s="77"/>
    </row>
    <row r="345" spans="1:25" ht="21" customHeight="1" x14ac:dyDescent="0.2">
      <c r="A345" s="18" t="s">
        <v>60</v>
      </c>
      <c r="B345" s="18" t="s">
        <v>416</v>
      </c>
      <c r="C345" s="19" t="s">
        <v>13</v>
      </c>
      <c r="D345" s="19" t="s">
        <v>1412</v>
      </c>
      <c r="E345" s="19" t="s">
        <v>13</v>
      </c>
      <c r="F345" s="20" t="s">
        <v>72</v>
      </c>
      <c r="G345" s="19">
        <v>1</v>
      </c>
      <c r="H345" s="81">
        <v>1554000</v>
      </c>
      <c r="I345" s="28">
        <f t="shared" si="20"/>
        <v>1554000</v>
      </c>
      <c r="J345" s="81">
        <v>0</v>
      </c>
      <c r="K345" s="28">
        <f t="shared" si="21"/>
        <v>0</v>
      </c>
      <c r="L345" s="81">
        <v>0</v>
      </c>
      <c r="M345" s="21">
        <f t="shared" si="22"/>
        <v>0</v>
      </c>
      <c r="N345" s="22">
        <f t="shared" si="23"/>
        <v>1554000</v>
      </c>
      <c r="O345" s="21">
        <f t="shared" si="23"/>
        <v>1554000</v>
      </c>
      <c r="P345" s="49" t="s">
        <v>13</v>
      </c>
      <c r="Q345" s="23" t="s">
        <v>13</v>
      </c>
      <c r="R345" s="23" t="s">
        <v>1316</v>
      </c>
      <c r="S345" s="23" t="s">
        <v>13</v>
      </c>
      <c r="T345" s="23" t="s">
        <v>1413</v>
      </c>
      <c r="U345" s="23" t="s">
        <v>13</v>
      </c>
      <c r="W345" s="76"/>
      <c r="X345" s="85"/>
      <c r="Y345" s="77"/>
    </row>
    <row r="346" spans="1:25" ht="21" customHeight="1" x14ac:dyDescent="0.2">
      <c r="A346" s="18" t="s">
        <v>60</v>
      </c>
      <c r="B346" s="18" t="s">
        <v>417</v>
      </c>
      <c r="C346" s="19" t="s">
        <v>13</v>
      </c>
      <c r="D346" s="19" t="s">
        <v>1414</v>
      </c>
      <c r="E346" s="19" t="s">
        <v>1415</v>
      </c>
      <c r="F346" s="20" t="s">
        <v>72</v>
      </c>
      <c r="G346" s="19">
        <v>1</v>
      </c>
      <c r="H346" s="81">
        <v>7400000</v>
      </c>
      <c r="I346" s="28">
        <f t="shared" si="20"/>
        <v>7400000</v>
      </c>
      <c r="J346" s="81">
        <v>0</v>
      </c>
      <c r="K346" s="28">
        <f t="shared" si="21"/>
        <v>0</v>
      </c>
      <c r="L346" s="81">
        <v>0</v>
      </c>
      <c r="M346" s="21">
        <f t="shared" si="22"/>
        <v>0</v>
      </c>
      <c r="N346" s="22">
        <f t="shared" si="23"/>
        <v>7400000</v>
      </c>
      <c r="O346" s="21">
        <f t="shared" si="23"/>
        <v>7400000</v>
      </c>
      <c r="P346" s="49" t="s">
        <v>13</v>
      </c>
      <c r="Q346" s="23" t="s">
        <v>13</v>
      </c>
      <c r="R346" s="23" t="s">
        <v>1316</v>
      </c>
      <c r="S346" s="23" t="s">
        <v>13</v>
      </c>
      <c r="T346" s="23" t="s">
        <v>1416</v>
      </c>
      <c r="U346" s="23" t="s">
        <v>13</v>
      </c>
      <c r="W346" s="76"/>
      <c r="X346" s="85"/>
      <c r="Y346" s="77"/>
    </row>
    <row r="347" spans="1:25" ht="21" customHeight="1" x14ac:dyDescent="0.2">
      <c r="A347" s="18" t="s">
        <v>60</v>
      </c>
      <c r="B347" s="18" t="s">
        <v>418</v>
      </c>
      <c r="C347" s="19" t="s">
        <v>13</v>
      </c>
      <c r="D347" s="19" t="s">
        <v>1417</v>
      </c>
      <c r="E347" s="19" t="s">
        <v>1400</v>
      </c>
      <c r="F347" s="20" t="s">
        <v>72</v>
      </c>
      <c r="G347" s="19">
        <v>1</v>
      </c>
      <c r="H347" s="81">
        <v>1702000</v>
      </c>
      <c r="I347" s="28">
        <f t="shared" si="20"/>
        <v>1702000</v>
      </c>
      <c r="J347" s="81">
        <v>0</v>
      </c>
      <c r="K347" s="28">
        <f t="shared" si="21"/>
        <v>0</v>
      </c>
      <c r="L347" s="81">
        <v>0</v>
      </c>
      <c r="M347" s="21">
        <f t="shared" si="22"/>
        <v>0</v>
      </c>
      <c r="N347" s="22">
        <f t="shared" si="23"/>
        <v>1702000</v>
      </c>
      <c r="O347" s="21">
        <f t="shared" si="23"/>
        <v>1702000</v>
      </c>
      <c r="P347" s="49" t="s">
        <v>13</v>
      </c>
      <c r="Q347" s="23" t="s">
        <v>13</v>
      </c>
      <c r="R347" s="23" t="s">
        <v>1316</v>
      </c>
      <c r="S347" s="23" t="s">
        <v>13</v>
      </c>
      <c r="T347" s="23" t="s">
        <v>1418</v>
      </c>
      <c r="U347" s="23" t="s">
        <v>13</v>
      </c>
      <c r="W347" s="76"/>
      <c r="X347" s="85"/>
      <c r="Y347" s="77"/>
    </row>
    <row r="348" spans="1:25" ht="21" customHeight="1" x14ac:dyDescent="0.2">
      <c r="A348" s="18" t="s">
        <v>60</v>
      </c>
      <c r="B348" s="18" t="s">
        <v>419</v>
      </c>
      <c r="C348" s="19" t="s">
        <v>13</v>
      </c>
      <c r="D348" s="19" t="s">
        <v>1419</v>
      </c>
      <c r="E348" s="19" t="s">
        <v>1400</v>
      </c>
      <c r="F348" s="20" t="s">
        <v>72</v>
      </c>
      <c r="G348" s="19">
        <v>1</v>
      </c>
      <c r="H348" s="81">
        <v>1702000</v>
      </c>
      <c r="I348" s="28">
        <f t="shared" si="20"/>
        <v>1702000</v>
      </c>
      <c r="J348" s="81">
        <v>0</v>
      </c>
      <c r="K348" s="28">
        <f t="shared" si="21"/>
        <v>0</v>
      </c>
      <c r="L348" s="81">
        <v>0</v>
      </c>
      <c r="M348" s="21">
        <f t="shared" si="22"/>
        <v>0</v>
      </c>
      <c r="N348" s="22">
        <f t="shared" si="23"/>
        <v>1702000</v>
      </c>
      <c r="O348" s="21">
        <f t="shared" si="23"/>
        <v>1702000</v>
      </c>
      <c r="P348" s="49" t="s">
        <v>13</v>
      </c>
      <c r="Q348" s="23" t="s">
        <v>13</v>
      </c>
      <c r="R348" s="23" t="s">
        <v>1316</v>
      </c>
      <c r="S348" s="23" t="s">
        <v>13</v>
      </c>
      <c r="T348" s="23" t="s">
        <v>1420</v>
      </c>
      <c r="U348" s="23" t="s">
        <v>13</v>
      </c>
      <c r="W348" s="76"/>
      <c r="X348" s="85"/>
      <c r="Y348" s="77"/>
    </row>
    <row r="349" spans="1:25" s="30" customFormat="1" ht="21" customHeight="1" x14ac:dyDescent="0.2">
      <c r="A349" s="8" t="s">
        <v>60</v>
      </c>
      <c r="B349" s="8" t="s">
        <v>420</v>
      </c>
      <c r="C349" s="9" t="s">
        <v>570</v>
      </c>
      <c r="D349" s="9" t="s">
        <v>571</v>
      </c>
      <c r="E349" s="9" t="s">
        <v>13</v>
      </c>
      <c r="F349" s="10" t="s">
        <v>13</v>
      </c>
      <c r="G349" s="9"/>
      <c r="H349" s="83"/>
      <c r="I349" s="11">
        <f>SUM(I350,I354,I357,I359,I362,I369)</f>
        <v>53355738</v>
      </c>
      <c r="J349" s="83"/>
      <c r="K349" s="11">
        <f>SUM(K350,K354,K357,K359,K362,K369)</f>
        <v>45710657</v>
      </c>
      <c r="L349" s="83"/>
      <c r="M349" s="11">
        <f>SUM(M350,M354,M357,M359,M362,M369)</f>
        <v>24414674</v>
      </c>
      <c r="N349" s="31"/>
      <c r="O349" s="11">
        <f>SUM(O350,O354,O357,O359,O362,O369)</f>
        <v>123481069</v>
      </c>
      <c r="P349" s="47"/>
      <c r="Q349" s="12" t="s">
        <v>13</v>
      </c>
      <c r="R349" s="12" t="s">
        <v>13</v>
      </c>
      <c r="S349" s="12" t="s">
        <v>13</v>
      </c>
      <c r="T349" s="12" t="s">
        <v>13</v>
      </c>
      <c r="U349" s="12" t="s">
        <v>13</v>
      </c>
      <c r="X349" s="85"/>
    </row>
    <row r="350" spans="1:25" s="30" customFormat="1" ht="21" customHeight="1" x14ac:dyDescent="0.2">
      <c r="A350" s="13" t="s">
        <v>60</v>
      </c>
      <c r="B350" s="13" t="s">
        <v>421</v>
      </c>
      <c r="C350" s="14" t="s">
        <v>457</v>
      </c>
      <c r="D350" s="14" t="s">
        <v>573</v>
      </c>
      <c r="E350" s="14" t="s">
        <v>13</v>
      </c>
      <c r="F350" s="15" t="s">
        <v>13</v>
      </c>
      <c r="G350" s="14"/>
      <c r="H350" s="80"/>
      <c r="I350" s="16">
        <f>SUM(I351:I353)</f>
        <v>12033989</v>
      </c>
      <c r="J350" s="80"/>
      <c r="K350" s="16">
        <f>SUM(K351:K353)</f>
        <v>18936420</v>
      </c>
      <c r="L350" s="80"/>
      <c r="M350" s="16">
        <f>SUM(M351:M353)</f>
        <v>2931341</v>
      </c>
      <c r="N350" s="32"/>
      <c r="O350" s="16">
        <f>SUM(O351:O353)</f>
        <v>33901750</v>
      </c>
      <c r="P350" s="48"/>
      <c r="Q350" s="17" t="s">
        <v>13</v>
      </c>
      <c r="R350" s="17" t="s">
        <v>13</v>
      </c>
      <c r="S350" s="17" t="s">
        <v>13</v>
      </c>
      <c r="T350" s="17" t="s">
        <v>13</v>
      </c>
      <c r="U350" s="17" t="s">
        <v>13</v>
      </c>
      <c r="X350" s="85"/>
    </row>
    <row r="351" spans="1:25" ht="21" customHeight="1" x14ac:dyDescent="0.2">
      <c r="A351" s="18" t="s">
        <v>60</v>
      </c>
      <c r="B351" s="18" t="s">
        <v>422</v>
      </c>
      <c r="C351" s="19" t="s">
        <v>13</v>
      </c>
      <c r="D351" s="19" t="s">
        <v>1421</v>
      </c>
      <c r="E351" s="19" t="s">
        <v>1422</v>
      </c>
      <c r="F351" s="20" t="s">
        <v>623</v>
      </c>
      <c r="G351" s="19">
        <v>1072</v>
      </c>
      <c r="H351" s="81">
        <v>2873</v>
      </c>
      <c r="I351" s="28">
        <f t="shared" si="20"/>
        <v>3079856</v>
      </c>
      <c r="J351" s="81">
        <v>5565</v>
      </c>
      <c r="K351" s="28">
        <f t="shared" si="21"/>
        <v>5965680</v>
      </c>
      <c r="L351" s="81">
        <v>537</v>
      </c>
      <c r="M351" s="21">
        <f t="shared" si="22"/>
        <v>575664</v>
      </c>
      <c r="N351" s="22">
        <f t="shared" si="23"/>
        <v>8975</v>
      </c>
      <c r="O351" s="21">
        <f t="shared" si="23"/>
        <v>9621200</v>
      </c>
      <c r="P351" s="49" t="s">
        <v>1423</v>
      </c>
      <c r="Q351" s="23" t="s">
        <v>73</v>
      </c>
      <c r="R351" s="23" t="s">
        <v>74</v>
      </c>
      <c r="S351" s="23" t="s">
        <v>1424</v>
      </c>
      <c r="T351" s="23" t="s">
        <v>1424</v>
      </c>
      <c r="U351" s="23" t="s">
        <v>13</v>
      </c>
      <c r="W351" s="76"/>
      <c r="X351" s="85"/>
      <c r="Y351" s="77"/>
    </row>
    <row r="352" spans="1:25" ht="21" customHeight="1" x14ac:dyDescent="0.2">
      <c r="A352" s="18" t="s">
        <v>60</v>
      </c>
      <c r="B352" s="18" t="s">
        <v>423</v>
      </c>
      <c r="C352" s="19" t="s">
        <v>13</v>
      </c>
      <c r="D352" s="19" t="s">
        <v>1425</v>
      </c>
      <c r="E352" s="19" t="s">
        <v>1426</v>
      </c>
      <c r="F352" s="20" t="s">
        <v>623</v>
      </c>
      <c r="G352" s="19">
        <v>2321</v>
      </c>
      <c r="H352" s="81">
        <v>2873</v>
      </c>
      <c r="I352" s="28">
        <f t="shared" si="20"/>
        <v>6668233</v>
      </c>
      <c r="J352" s="81">
        <v>5565</v>
      </c>
      <c r="K352" s="28">
        <f t="shared" si="21"/>
        <v>12916365</v>
      </c>
      <c r="L352" s="81">
        <v>537</v>
      </c>
      <c r="M352" s="21">
        <f t="shared" si="22"/>
        <v>1246377</v>
      </c>
      <c r="N352" s="22">
        <f t="shared" si="23"/>
        <v>8975</v>
      </c>
      <c r="O352" s="21">
        <f t="shared" si="23"/>
        <v>20830975</v>
      </c>
      <c r="P352" s="49" t="s">
        <v>1427</v>
      </c>
      <c r="Q352" s="23" t="s">
        <v>73</v>
      </c>
      <c r="R352" s="23" t="s">
        <v>74</v>
      </c>
      <c r="S352" s="23" t="s">
        <v>1428</v>
      </c>
      <c r="T352" s="23" t="s">
        <v>1428</v>
      </c>
      <c r="U352" s="23" t="s">
        <v>13</v>
      </c>
      <c r="W352" s="76"/>
      <c r="X352" s="85"/>
      <c r="Y352" s="77"/>
    </row>
    <row r="353" spans="1:25" ht="21" customHeight="1" x14ac:dyDescent="0.2">
      <c r="A353" s="18" t="s">
        <v>60</v>
      </c>
      <c r="B353" s="18" t="s">
        <v>424</v>
      </c>
      <c r="C353" s="19" t="s">
        <v>13</v>
      </c>
      <c r="D353" s="19" t="s">
        <v>1429</v>
      </c>
      <c r="E353" s="19" t="s">
        <v>1430</v>
      </c>
      <c r="F353" s="20" t="s">
        <v>623</v>
      </c>
      <c r="G353" s="19">
        <v>25</v>
      </c>
      <c r="H353" s="81">
        <v>91436</v>
      </c>
      <c r="I353" s="28">
        <f t="shared" si="20"/>
        <v>2285900</v>
      </c>
      <c r="J353" s="81">
        <v>2175</v>
      </c>
      <c r="K353" s="28">
        <f t="shared" si="21"/>
        <v>54375</v>
      </c>
      <c r="L353" s="81">
        <v>44372</v>
      </c>
      <c r="M353" s="21">
        <f t="shared" si="22"/>
        <v>1109300</v>
      </c>
      <c r="N353" s="22">
        <f t="shared" si="23"/>
        <v>137983</v>
      </c>
      <c r="O353" s="21">
        <f t="shared" si="23"/>
        <v>3449575</v>
      </c>
      <c r="P353" s="49" t="s">
        <v>1431</v>
      </c>
      <c r="Q353" s="23" t="s">
        <v>13</v>
      </c>
      <c r="R353" s="23" t="s">
        <v>1316</v>
      </c>
      <c r="S353" s="23" t="s">
        <v>13</v>
      </c>
      <c r="T353" s="23" t="s">
        <v>1432</v>
      </c>
      <c r="U353" s="23" t="s">
        <v>13</v>
      </c>
      <c r="W353" s="76"/>
      <c r="X353" s="85"/>
      <c r="Y353" s="77"/>
    </row>
    <row r="354" spans="1:25" s="30" customFormat="1" ht="21" customHeight="1" x14ac:dyDescent="0.2">
      <c r="A354" s="13" t="s">
        <v>60</v>
      </c>
      <c r="B354" s="13" t="s">
        <v>425</v>
      </c>
      <c r="C354" s="14" t="s">
        <v>460</v>
      </c>
      <c r="D354" s="14" t="s">
        <v>575</v>
      </c>
      <c r="E354" s="14" t="s">
        <v>13</v>
      </c>
      <c r="F354" s="15" t="s">
        <v>13</v>
      </c>
      <c r="G354" s="14"/>
      <c r="H354" s="80"/>
      <c r="I354" s="16">
        <f>SUM(I355:I356)</f>
        <v>34165905</v>
      </c>
      <c r="J354" s="80"/>
      <c r="K354" s="16">
        <f>SUM(K355:K356)</f>
        <v>8445215</v>
      </c>
      <c r="L354" s="80"/>
      <c r="M354" s="16">
        <f>SUM(M355:M356)</f>
        <v>19752809</v>
      </c>
      <c r="N354" s="32"/>
      <c r="O354" s="16">
        <f>SUM(O355:O356)</f>
        <v>62363929</v>
      </c>
      <c r="P354" s="48"/>
      <c r="Q354" s="17" t="s">
        <v>13</v>
      </c>
      <c r="R354" s="17" t="s">
        <v>13</v>
      </c>
      <c r="S354" s="17" t="s">
        <v>13</v>
      </c>
      <c r="T354" s="17" t="s">
        <v>13</v>
      </c>
      <c r="U354" s="17" t="s">
        <v>13</v>
      </c>
      <c r="X354" s="85"/>
    </row>
    <row r="355" spans="1:25" ht="21" customHeight="1" x14ac:dyDescent="0.2">
      <c r="A355" s="18" t="s">
        <v>60</v>
      </c>
      <c r="B355" s="18" t="s">
        <v>426</v>
      </c>
      <c r="C355" s="19" t="s">
        <v>13</v>
      </c>
      <c r="D355" s="19" t="s">
        <v>1433</v>
      </c>
      <c r="E355" s="19" t="s">
        <v>1434</v>
      </c>
      <c r="F355" s="20" t="s">
        <v>623</v>
      </c>
      <c r="G355" s="19">
        <v>2447</v>
      </c>
      <c r="H355" s="81">
        <v>3228</v>
      </c>
      <c r="I355" s="28">
        <f t="shared" si="20"/>
        <v>7898916</v>
      </c>
      <c r="J355" s="81">
        <v>844</v>
      </c>
      <c r="K355" s="28">
        <f t="shared" si="21"/>
        <v>2065268</v>
      </c>
      <c r="L355" s="81">
        <v>1888</v>
      </c>
      <c r="M355" s="21">
        <f t="shared" si="22"/>
        <v>4619936</v>
      </c>
      <c r="N355" s="22">
        <f t="shared" si="23"/>
        <v>5960</v>
      </c>
      <c r="O355" s="21">
        <f t="shared" si="23"/>
        <v>14584120</v>
      </c>
      <c r="P355" s="49" t="s">
        <v>1435</v>
      </c>
      <c r="Q355" s="23" t="s">
        <v>13</v>
      </c>
      <c r="R355" s="23" t="s">
        <v>1316</v>
      </c>
      <c r="S355" s="23" t="s">
        <v>13</v>
      </c>
      <c r="T355" s="23" t="s">
        <v>1436</v>
      </c>
      <c r="U355" s="23" t="s">
        <v>13</v>
      </c>
      <c r="W355" s="76"/>
      <c r="X355" s="85"/>
      <c r="Y355" s="77"/>
    </row>
    <row r="356" spans="1:25" ht="21" customHeight="1" x14ac:dyDescent="0.2">
      <c r="A356" s="18" t="s">
        <v>60</v>
      </c>
      <c r="B356" s="18" t="s">
        <v>427</v>
      </c>
      <c r="C356" s="19" t="s">
        <v>13</v>
      </c>
      <c r="D356" s="19" t="s">
        <v>1437</v>
      </c>
      <c r="E356" s="19" t="s">
        <v>1438</v>
      </c>
      <c r="F356" s="20" t="s">
        <v>623</v>
      </c>
      <c r="G356" s="19">
        <v>8211</v>
      </c>
      <c r="H356" s="81">
        <v>3199</v>
      </c>
      <c r="I356" s="28">
        <f t="shared" si="20"/>
        <v>26266989</v>
      </c>
      <c r="J356" s="81">
        <v>777</v>
      </c>
      <c r="K356" s="28">
        <f t="shared" si="21"/>
        <v>6379947</v>
      </c>
      <c r="L356" s="81">
        <v>1843</v>
      </c>
      <c r="M356" s="21">
        <f t="shared" si="22"/>
        <v>15132873</v>
      </c>
      <c r="N356" s="22">
        <f t="shared" si="23"/>
        <v>5819</v>
      </c>
      <c r="O356" s="21">
        <f t="shared" si="23"/>
        <v>47779809</v>
      </c>
      <c r="P356" s="49" t="s">
        <v>1439</v>
      </c>
      <c r="Q356" s="23" t="s">
        <v>13</v>
      </c>
      <c r="R356" s="23" t="s">
        <v>1316</v>
      </c>
      <c r="S356" s="23" t="s">
        <v>13</v>
      </c>
      <c r="T356" s="23" t="s">
        <v>1440</v>
      </c>
      <c r="U356" s="23" t="s">
        <v>13</v>
      </c>
      <c r="W356" s="76"/>
      <c r="X356" s="85"/>
      <c r="Y356" s="77"/>
    </row>
    <row r="357" spans="1:25" s="30" customFormat="1" ht="21" customHeight="1" x14ac:dyDescent="0.2">
      <c r="A357" s="13" t="s">
        <v>60</v>
      </c>
      <c r="B357" s="13" t="s">
        <v>428</v>
      </c>
      <c r="C357" s="14" t="s">
        <v>469</v>
      </c>
      <c r="D357" s="14" t="s">
        <v>577</v>
      </c>
      <c r="E357" s="14" t="s">
        <v>13</v>
      </c>
      <c r="F357" s="15" t="s">
        <v>13</v>
      </c>
      <c r="G357" s="14"/>
      <c r="H357" s="80"/>
      <c r="I357" s="16">
        <f>SUM(I358)</f>
        <v>353232</v>
      </c>
      <c r="J357" s="80"/>
      <c r="K357" s="16">
        <f>SUM(K358)</f>
        <v>926992</v>
      </c>
      <c r="L357" s="80"/>
      <c r="M357" s="16">
        <f>SUM(M358)</f>
        <v>170368</v>
      </c>
      <c r="N357" s="32"/>
      <c r="O357" s="16">
        <f>SUM(O358)</f>
        <v>1450592</v>
      </c>
      <c r="P357" s="48"/>
      <c r="Q357" s="17" t="s">
        <v>13</v>
      </c>
      <c r="R357" s="17" t="s">
        <v>13</v>
      </c>
      <c r="S357" s="17" t="s">
        <v>13</v>
      </c>
      <c r="T357" s="17" t="s">
        <v>13</v>
      </c>
      <c r="U357" s="17" t="s">
        <v>13</v>
      </c>
      <c r="X357" s="85"/>
    </row>
    <row r="358" spans="1:25" ht="21" customHeight="1" x14ac:dyDescent="0.2">
      <c r="A358" s="18" t="s">
        <v>60</v>
      </c>
      <c r="B358" s="18" t="s">
        <v>429</v>
      </c>
      <c r="C358" s="19" t="s">
        <v>13</v>
      </c>
      <c r="D358" s="19" t="s">
        <v>1441</v>
      </c>
      <c r="E358" s="19" t="s">
        <v>1442</v>
      </c>
      <c r="F358" s="20" t="s">
        <v>623</v>
      </c>
      <c r="G358" s="19">
        <v>176</v>
      </c>
      <c r="H358" s="81">
        <v>2007</v>
      </c>
      <c r="I358" s="28">
        <f t="shared" si="20"/>
        <v>353232</v>
      </c>
      <c r="J358" s="81">
        <v>5267</v>
      </c>
      <c r="K358" s="28">
        <f t="shared" si="21"/>
        <v>926992</v>
      </c>
      <c r="L358" s="81">
        <v>968</v>
      </c>
      <c r="M358" s="21">
        <f t="shared" si="22"/>
        <v>170368</v>
      </c>
      <c r="N358" s="22">
        <f t="shared" si="23"/>
        <v>8242</v>
      </c>
      <c r="O358" s="21">
        <f t="shared" si="23"/>
        <v>1450592</v>
      </c>
      <c r="P358" s="49" t="s">
        <v>1443</v>
      </c>
      <c r="Q358" s="23" t="s">
        <v>13</v>
      </c>
      <c r="R358" s="23" t="s">
        <v>1316</v>
      </c>
      <c r="S358" s="23" t="s">
        <v>13</v>
      </c>
      <c r="T358" s="23" t="s">
        <v>1444</v>
      </c>
      <c r="U358" s="23" t="s">
        <v>13</v>
      </c>
      <c r="W358" s="76"/>
      <c r="X358" s="85"/>
      <c r="Y358" s="77"/>
    </row>
    <row r="359" spans="1:25" s="30" customFormat="1" ht="21" customHeight="1" x14ac:dyDescent="0.2">
      <c r="A359" s="13" t="s">
        <v>60</v>
      </c>
      <c r="B359" s="13" t="s">
        <v>430</v>
      </c>
      <c r="C359" s="14" t="s">
        <v>472</v>
      </c>
      <c r="D359" s="14" t="s">
        <v>579</v>
      </c>
      <c r="E359" s="14" t="s">
        <v>13</v>
      </c>
      <c r="F359" s="15" t="s">
        <v>13</v>
      </c>
      <c r="G359" s="14"/>
      <c r="H359" s="80"/>
      <c r="I359" s="16">
        <f>SUM(I360:I361)</f>
        <v>4028856</v>
      </c>
      <c r="J359" s="80"/>
      <c r="K359" s="16">
        <f>SUM(K360:K361)</f>
        <v>1038960</v>
      </c>
      <c r="L359" s="80"/>
      <c r="M359" s="16">
        <f>SUM(M360:M361)</f>
        <v>0</v>
      </c>
      <c r="N359" s="32"/>
      <c r="O359" s="16">
        <f>SUM(O360:O361)</f>
        <v>5067816</v>
      </c>
      <c r="P359" s="48"/>
      <c r="Q359" s="17" t="s">
        <v>13</v>
      </c>
      <c r="R359" s="17" t="s">
        <v>13</v>
      </c>
      <c r="S359" s="17" t="s">
        <v>13</v>
      </c>
      <c r="T359" s="17" t="s">
        <v>13</v>
      </c>
      <c r="U359" s="17" t="s">
        <v>13</v>
      </c>
      <c r="X359" s="85"/>
    </row>
    <row r="360" spans="1:25" ht="21" customHeight="1" x14ac:dyDescent="0.2">
      <c r="A360" s="18" t="s">
        <v>60</v>
      </c>
      <c r="B360" s="18" t="s">
        <v>431</v>
      </c>
      <c r="C360" s="19" t="s">
        <v>13</v>
      </c>
      <c r="D360" s="19" t="s">
        <v>1445</v>
      </c>
      <c r="E360" s="19" t="s">
        <v>1446</v>
      </c>
      <c r="F360" s="20" t="s">
        <v>623</v>
      </c>
      <c r="G360" s="19">
        <v>1924</v>
      </c>
      <c r="H360" s="81">
        <v>79</v>
      </c>
      <c r="I360" s="28">
        <f t="shared" si="20"/>
        <v>151996</v>
      </c>
      <c r="J360" s="81">
        <v>540</v>
      </c>
      <c r="K360" s="28">
        <f t="shared" si="21"/>
        <v>1038960</v>
      </c>
      <c r="L360" s="81">
        <v>0</v>
      </c>
      <c r="M360" s="21">
        <f t="shared" si="22"/>
        <v>0</v>
      </c>
      <c r="N360" s="22">
        <f t="shared" si="23"/>
        <v>619</v>
      </c>
      <c r="O360" s="21">
        <f t="shared" si="23"/>
        <v>1190956</v>
      </c>
      <c r="P360" s="49" t="s">
        <v>1447</v>
      </c>
      <c r="Q360" s="23" t="s">
        <v>13</v>
      </c>
      <c r="R360" s="23" t="s">
        <v>1316</v>
      </c>
      <c r="S360" s="23" t="s">
        <v>13</v>
      </c>
      <c r="T360" s="23" t="s">
        <v>1448</v>
      </c>
      <c r="U360" s="23" t="s">
        <v>13</v>
      </c>
      <c r="W360" s="76"/>
      <c r="X360" s="85"/>
      <c r="Y360" s="77"/>
    </row>
    <row r="361" spans="1:25" ht="21" customHeight="1" x14ac:dyDescent="0.2">
      <c r="A361" s="18" t="s">
        <v>60</v>
      </c>
      <c r="B361" s="18" t="s">
        <v>432</v>
      </c>
      <c r="C361" s="19" t="s">
        <v>13</v>
      </c>
      <c r="D361" s="19" t="s">
        <v>1449</v>
      </c>
      <c r="E361" s="19" t="s">
        <v>1450</v>
      </c>
      <c r="F361" s="20" t="s">
        <v>623</v>
      </c>
      <c r="G361" s="19">
        <v>1924</v>
      </c>
      <c r="H361" s="81">
        <v>2015</v>
      </c>
      <c r="I361" s="28">
        <f t="shared" si="20"/>
        <v>3876860</v>
      </c>
      <c r="J361" s="81">
        <v>0</v>
      </c>
      <c r="K361" s="28">
        <f t="shared" si="21"/>
        <v>0</v>
      </c>
      <c r="L361" s="81">
        <v>0</v>
      </c>
      <c r="M361" s="21">
        <f t="shared" si="22"/>
        <v>0</v>
      </c>
      <c r="N361" s="22">
        <f t="shared" si="23"/>
        <v>2015</v>
      </c>
      <c r="O361" s="21">
        <f t="shared" si="23"/>
        <v>3876860</v>
      </c>
      <c r="P361" s="49" t="s">
        <v>1451</v>
      </c>
      <c r="Q361" s="23" t="s">
        <v>90</v>
      </c>
      <c r="R361" s="23" t="s">
        <v>1316</v>
      </c>
      <c r="S361" s="23" t="s">
        <v>13</v>
      </c>
      <c r="T361" s="23" t="s">
        <v>1452</v>
      </c>
      <c r="U361" s="23" t="s">
        <v>13</v>
      </c>
      <c r="W361" s="76"/>
      <c r="X361" s="85"/>
      <c r="Y361" s="77"/>
    </row>
    <row r="362" spans="1:25" s="30" customFormat="1" ht="21" customHeight="1" x14ac:dyDescent="0.2">
      <c r="A362" s="13" t="s">
        <v>60</v>
      </c>
      <c r="B362" s="13" t="s">
        <v>433</v>
      </c>
      <c r="C362" s="14" t="s">
        <v>475</v>
      </c>
      <c r="D362" s="14" t="s">
        <v>581</v>
      </c>
      <c r="E362" s="14" t="s">
        <v>13</v>
      </c>
      <c r="F362" s="15" t="s">
        <v>13</v>
      </c>
      <c r="G362" s="14"/>
      <c r="H362" s="80"/>
      <c r="I362" s="16">
        <f>SUM(I363:I368)</f>
        <v>2694376</v>
      </c>
      <c r="J362" s="80"/>
      <c r="K362" s="16">
        <f>SUM(K363:K368)</f>
        <v>16355993</v>
      </c>
      <c r="L362" s="80"/>
      <c r="M362" s="16">
        <f>SUM(M363:M368)</f>
        <v>1521495</v>
      </c>
      <c r="N362" s="32"/>
      <c r="O362" s="16">
        <f>SUM(O363:O368)</f>
        <v>20571864</v>
      </c>
      <c r="P362" s="48"/>
      <c r="Q362" s="17" t="s">
        <v>13</v>
      </c>
      <c r="R362" s="17" t="s">
        <v>13</v>
      </c>
      <c r="S362" s="17" t="s">
        <v>13</v>
      </c>
      <c r="T362" s="17" t="s">
        <v>13</v>
      </c>
      <c r="U362" s="17" t="s">
        <v>13</v>
      </c>
      <c r="X362" s="85"/>
    </row>
    <row r="363" spans="1:25" ht="21" customHeight="1" x14ac:dyDescent="0.2">
      <c r="A363" s="18" t="s">
        <v>60</v>
      </c>
      <c r="B363" s="18" t="s">
        <v>434</v>
      </c>
      <c r="C363" s="19" t="s">
        <v>13</v>
      </c>
      <c r="D363" s="19" t="s">
        <v>1395</v>
      </c>
      <c r="E363" s="19" t="s">
        <v>1396</v>
      </c>
      <c r="F363" s="20" t="s">
        <v>68</v>
      </c>
      <c r="G363" s="19">
        <v>35</v>
      </c>
      <c r="H363" s="81">
        <v>340</v>
      </c>
      <c r="I363" s="28">
        <f t="shared" si="20"/>
        <v>11900</v>
      </c>
      <c r="J363" s="81">
        <v>3964</v>
      </c>
      <c r="K363" s="28">
        <f t="shared" si="21"/>
        <v>138740</v>
      </c>
      <c r="L363" s="81">
        <v>704</v>
      </c>
      <c r="M363" s="21">
        <f t="shared" si="22"/>
        <v>24640</v>
      </c>
      <c r="N363" s="22">
        <f t="shared" si="23"/>
        <v>5008</v>
      </c>
      <c r="O363" s="21">
        <f t="shared" si="23"/>
        <v>175280</v>
      </c>
      <c r="P363" s="49" t="s">
        <v>1397</v>
      </c>
      <c r="Q363" s="23" t="s">
        <v>13</v>
      </c>
      <c r="R363" s="23" t="s">
        <v>1316</v>
      </c>
      <c r="S363" s="23" t="s">
        <v>13</v>
      </c>
      <c r="T363" s="23" t="s">
        <v>1398</v>
      </c>
      <c r="U363" s="23" t="s">
        <v>13</v>
      </c>
      <c r="W363" s="76"/>
      <c r="X363" s="85"/>
      <c r="Y363" s="77"/>
    </row>
    <row r="364" spans="1:25" ht="21" customHeight="1" x14ac:dyDescent="0.2">
      <c r="A364" s="18" t="s">
        <v>60</v>
      </c>
      <c r="B364" s="18" t="s">
        <v>435</v>
      </c>
      <c r="C364" s="19" t="s">
        <v>13</v>
      </c>
      <c r="D364" s="19" t="s">
        <v>1453</v>
      </c>
      <c r="E364" s="19" t="s">
        <v>1454</v>
      </c>
      <c r="F364" s="20" t="s">
        <v>68</v>
      </c>
      <c r="G364" s="19">
        <v>1660</v>
      </c>
      <c r="H364" s="81">
        <v>1359</v>
      </c>
      <c r="I364" s="28">
        <f t="shared" si="20"/>
        <v>2255940</v>
      </c>
      <c r="J364" s="81">
        <v>8148</v>
      </c>
      <c r="K364" s="28">
        <f t="shared" si="21"/>
        <v>13525680</v>
      </c>
      <c r="L364" s="81">
        <v>773</v>
      </c>
      <c r="M364" s="21">
        <f t="shared" si="22"/>
        <v>1283180</v>
      </c>
      <c r="N364" s="22">
        <f t="shared" si="23"/>
        <v>10280</v>
      </c>
      <c r="O364" s="21">
        <f t="shared" si="23"/>
        <v>17064800</v>
      </c>
      <c r="P364" s="49" t="s">
        <v>1455</v>
      </c>
      <c r="Q364" s="23" t="s">
        <v>13</v>
      </c>
      <c r="R364" s="23" t="s">
        <v>1316</v>
      </c>
      <c r="S364" s="23" t="s">
        <v>13</v>
      </c>
      <c r="T364" s="23" t="s">
        <v>1456</v>
      </c>
      <c r="U364" s="23" t="s">
        <v>13</v>
      </c>
      <c r="W364" s="76"/>
      <c r="X364" s="85"/>
      <c r="Y364" s="77"/>
    </row>
    <row r="365" spans="1:25" ht="21" customHeight="1" x14ac:dyDescent="0.2">
      <c r="A365" s="18" t="s">
        <v>60</v>
      </c>
      <c r="B365" s="18" t="s">
        <v>436</v>
      </c>
      <c r="C365" s="19" t="s">
        <v>13</v>
      </c>
      <c r="D365" s="19" t="s">
        <v>1453</v>
      </c>
      <c r="E365" s="19" t="s">
        <v>1457</v>
      </c>
      <c r="F365" s="20" t="s">
        <v>68</v>
      </c>
      <c r="G365" s="19">
        <v>140</v>
      </c>
      <c r="H365" s="81">
        <v>1359</v>
      </c>
      <c r="I365" s="28">
        <f t="shared" si="20"/>
        <v>190260</v>
      </c>
      <c r="J365" s="81">
        <v>8148</v>
      </c>
      <c r="K365" s="28">
        <f t="shared" si="21"/>
        <v>1140720</v>
      </c>
      <c r="L365" s="81">
        <v>773</v>
      </c>
      <c r="M365" s="21">
        <f t="shared" si="22"/>
        <v>108220</v>
      </c>
      <c r="N365" s="22">
        <f t="shared" si="23"/>
        <v>10280</v>
      </c>
      <c r="O365" s="21">
        <f t="shared" si="23"/>
        <v>1439200</v>
      </c>
      <c r="P365" s="49" t="s">
        <v>1458</v>
      </c>
      <c r="Q365" s="23" t="s">
        <v>13</v>
      </c>
      <c r="R365" s="23" t="s">
        <v>1316</v>
      </c>
      <c r="S365" s="23" t="s">
        <v>13</v>
      </c>
      <c r="T365" s="23" t="s">
        <v>1459</v>
      </c>
      <c r="U365" s="23" t="s">
        <v>13</v>
      </c>
      <c r="W365" s="76"/>
      <c r="X365" s="85"/>
      <c r="Y365" s="77"/>
    </row>
    <row r="366" spans="1:25" ht="21" customHeight="1" x14ac:dyDescent="0.2">
      <c r="A366" s="18" t="s">
        <v>60</v>
      </c>
      <c r="B366" s="18" t="s">
        <v>437</v>
      </c>
      <c r="C366" s="19" t="s">
        <v>13</v>
      </c>
      <c r="D366" s="19" t="s">
        <v>1460</v>
      </c>
      <c r="E366" s="19" t="s">
        <v>1461</v>
      </c>
      <c r="F366" s="20" t="s">
        <v>68</v>
      </c>
      <c r="G366" s="19">
        <v>1</v>
      </c>
      <c r="H366" s="81">
        <v>1359</v>
      </c>
      <c r="I366" s="28">
        <f t="shared" si="20"/>
        <v>1359</v>
      </c>
      <c r="J366" s="81">
        <v>8148</v>
      </c>
      <c r="K366" s="28">
        <f t="shared" si="21"/>
        <v>8148</v>
      </c>
      <c r="L366" s="81">
        <v>773</v>
      </c>
      <c r="M366" s="21">
        <f t="shared" si="22"/>
        <v>773</v>
      </c>
      <c r="N366" s="22">
        <f t="shared" si="23"/>
        <v>10280</v>
      </c>
      <c r="O366" s="21">
        <f t="shared" si="23"/>
        <v>10280</v>
      </c>
      <c r="P366" s="49" t="s">
        <v>1462</v>
      </c>
      <c r="Q366" s="23" t="s">
        <v>13</v>
      </c>
      <c r="R366" s="23" t="s">
        <v>1316</v>
      </c>
      <c r="S366" s="23" t="s">
        <v>13</v>
      </c>
      <c r="T366" s="23" t="s">
        <v>1463</v>
      </c>
      <c r="U366" s="23" t="s">
        <v>13</v>
      </c>
      <c r="W366" s="76"/>
      <c r="X366" s="85"/>
      <c r="Y366" s="77"/>
    </row>
    <row r="367" spans="1:25" ht="21" customHeight="1" x14ac:dyDescent="0.2">
      <c r="A367" s="18" t="s">
        <v>60</v>
      </c>
      <c r="B367" s="18" t="s">
        <v>438</v>
      </c>
      <c r="C367" s="19" t="s">
        <v>13</v>
      </c>
      <c r="D367" s="19" t="s">
        <v>1460</v>
      </c>
      <c r="E367" s="19" t="s">
        <v>1464</v>
      </c>
      <c r="F367" s="20" t="s">
        <v>68</v>
      </c>
      <c r="G367" s="19">
        <v>5</v>
      </c>
      <c r="H367" s="81">
        <v>961</v>
      </c>
      <c r="I367" s="28">
        <f t="shared" si="20"/>
        <v>4805</v>
      </c>
      <c r="J367" s="81">
        <v>8589</v>
      </c>
      <c r="K367" s="28">
        <f t="shared" si="21"/>
        <v>42945</v>
      </c>
      <c r="L367" s="81">
        <v>546</v>
      </c>
      <c r="M367" s="21">
        <f t="shared" si="22"/>
        <v>2730</v>
      </c>
      <c r="N367" s="22">
        <f t="shared" si="23"/>
        <v>10096</v>
      </c>
      <c r="O367" s="21">
        <f t="shared" si="23"/>
        <v>50480</v>
      </c>
      <c r="P367" s="49" t="s">
        <v>1465</v>
      </c>
      <c r="Q367" s="23" t="s">
        <v>13</v>
      </c>
      <c r="R367" s="23" t="s">
        <v>1316</v>
      </c>
      <c r="S367" s="23" t="s">
        <v>13</v>
      </c>
      <c r="T367" s="23" t="s">
        <v>1466</v>
      </c>
      <c r="U367" s="23" t="s">
        <v>13</v>
      </c>
      <c r="W367" s="76"/>
      <c r="X367" s="85"/>
      <c r="Y367" s="77"/>
    </row>
    <row r="368" spans="1:25" ht="21" customHeight="1" x14ac:dyDescent="0.2">
      <c r="A368" s="18" t="s">
        <v>60</v>
      </c>
      <c r="B368" s="18" t="s">
        <v>439</v>
      </c>
      <c r="C368" s="19" t="s">
        <v>13</v>
      </c>
      <c r="D368" s="19" t="s">
        <v>1467</v>
      </c>
      <c r="E368" s="19" t="s">
        <v>1468</v>
      </c>
      <c r="F368" s="20" t="s">
        <v>68</v>
      </c>
      <c r="G368" s="19">
        <v>144</v>
      </c>
      <c r="H368" s="81">
        <v>1598</v>
      </c>
      <c r="I368" s="28">
        <f t="shared" si="20"/>
        <v>230112</v>
      </c>
      <c r="J368" s="81">
        <v>10415</v>
      </c>
      <c r="K368" s="28">
        <f t="shared" si="21"/>
        <v>1499760</v>
      </c>
      <c r="L368" s="81">
        <v>708</v>
      </c>
      <c r="M368" s="21">
        <f t="shared" si="22"/>
        <v>101952</v>
      </c>
      <c r="N368" s="22">
        <f t="shared" si="23"/>
        <v>12721</v>
      </c>
      <c r="O368" s="21">
        <f t="shared" si="23"/>
        <v>1831824</v>
      </c>
      <c r="P368" s="49" t="s">
        <v>1469</v>
      </c>
      <c r="Q368" s="23" t="s">
        <v>13</v>
      </c>
      <c r="R368" s="23" t="s">
        <v>1316</v>
      </c>
      <c r="S368" s="23" t="s">
        <v>13</v>
      </c>
      <c r="T368" s="23" t="s">
        <v>1470</v>
      </c>
      <c r="U368" s="23" t="s">
        <v>13</v>
      </c>
      <c r="W368" s="76"/>
      <c r="X368" s="85"/>
      <c r="Y368" s="77"/>
    </row>
    <row r="369" spans="1:25" s="30" customFormat="1" ht="21" customHeight="1" x14ac:dyDescent="0.2">
      <c r="A369" s="13" t="s">
        <v>60</v>
      </c>
      <c r="B369" s="13" t="s">
        <v>440</v>
      </c>
      <c r="C369" s="14" t="s">
        <v>478</v>
      </c>
      <c r="D369" s="14" t="s">
        <v>583</v>
      </c>
      <c r="E369" s="14" t="s">
        <v>13</v>
      </c>
      <c r="F369" s="15" t="s">
        <v>13</v>
      </c>
      <c r="G369" s="14"/>
      <c r="H369" s="80"/>
      <c r="I369" s="16">
        <f>SUM(I370)</f>
        <v>79380</v>
      </c>
      <c r="J369" s="80"/>
      <c r="K369" s="16">
        <f>SUM(K370)</f>
        <v>7077</v>
      </c>
      <c r="L369" s="80"/>
      <c r="M369" s="16">
        <f>SUM(M370)</f>
        <v>38661</v>
      </c>
      <c r="N369" s="32"/>
      <c r="O369" s="16">
        <f>SUM(O370)</f>
        <v>125118</v>
      </c>
      <c r="P369" s="48"/>
      <c r="Q369" s="17" t="s">
        <v>13</v>
      </c>
      <c r="R369" s="17" t="s">
        <v>13</v>
      </c>
      <c r="S369" s="17" t="s">
        <v>13</v>
      </c>
      <c r="T369" s="17" t="s">
        <v>13</v>
      </c>
      <c r="U369" s="17" t="s">
        <v>13</v>
      </c>
      <c r="X369" s="85"/>
    </row>
    <row r="370" spans="1:25" ht="21" customHeight="1" x14ac:dyDescent="0.2">
      <c r="A370" s="18" t="s">
        <v>60</v>
      </c>
      <c r="B370" s="18" t="s">
        <v>441</v>
      </c>
      <c r="C370" s="19" t="s">
        <v>13</v>
      </c>
      <c r="D370" s="19" t="s">
        <v>1471</v>
      </c>
      <c r="E370" s="19" t="s">
        <v>1472</v>
      </c>
      <c r="F370" s="20" t="s">
        <v>623</v>
      </c>
      <c r="G370" s="19">
        <v>21</v>
      </c>
      <c r="H370" s="81">
        <v>3780</v>
      </c>
      <c r="I370" s="28">
        <f t="shared" si="20"/>
        <v>79380</v>
      </c>
      <c r="J370" s="81">
        <v>337</v>
      </c>
      <c r="K370" s="28">
        <f t="shared" si="21"/>
        <v>7077</v>
      </c>
      <c r="L370" s="81">
        <v>1841</v>
      </c>
      <c r="M370" s="21">
        <f t="shared" si="22"/>
        <v>38661</v>
      </c>
      <c r="N370" s="22">
        <f t="shared" si="23"/>
        <v>5958</v>
      </c>
      <c r="O370" s="21">
        <f t="shared" si="23"/>
        <v>125118</v>
      </c>
      <c r="P370" s="49" t="s">
        <v>1473</v>
      </c>
      <c r="Q370" s="23" t="s">
        <v>13</v>
      </c>
      <c r="R370" s="23" t="s">
        <v>1316</v>
      </c>
      <c r="S370" s="23" t="s">
        <v>13</v>
      </c>
      <c r="T370" s="23" t="s">
        <v>1474</v>
      </c>
      <c r="U370" s="23" t="s">
        <v>13</v>
      </c>
      <c r="W370" s="76"/>
      <c r="X370" s="85"/>
      <c r="Y370" s="77"/>
    </row>
    <row r="371" spans="1:25" s="30" customFormat="1" ht="21" customHeight="1" x14ac:dyDescent="0.2">
      <c r="A371" s="8" t="s">
        <v>60</v>
      </c>
      <c r="B371" s="8" t="s">
        <v>442</v>
      </c>
      <c r="C371" s="9" t="s">
        <v>585</v>
      </c>
      <c r="D371" s="9" t="s">
        <v>586</v>
      </c>
      <c r="E371" s="9" t="s">
        <v>13</v>
      </c>
      <c r="F371" s="10" t="s">
        <v>13</v>
      </c>
      <c r="G371" s="9"/>
      <c r="H371" s="83"/>
      <c r="I371" s="11">
        <f>SUM(I372,I374,I376)</f>
        <v>5965148</v>
      </c>
      <c r="J371" s="83"/>
      <c r="K371" s="11">
        <f>SUM(K372,K374,K376)</f>
        <v>72842</v>
      </c>
      <c r="L371" s="83"/>
      <c r="M371" s="11">
        <f>SUM(M372,M374,M376)</f>
        <v>1143987</v>
      </c>
      <c r="N371" s="31"/>
      <c r="O371" s="11">
        <f>SUM(O372,O374,O376)</f>
        <v>7181977</v>
      </c>
      <c r="P371" s="47"/>
      <c r="Q371" s="12" t="s">
        <v>13</v>
      </c>
      <c r="R371" s="12" t="s">
        <v>13</v>
      </c>
      <c r="S371" s="12" t="s">
        <v>13</v>
      </c>
      <c r="T371" s="12" t="s">
        <v>13</v>
      </c>
      <c r="U371" s="12" t="s">
        <v>13</v>
      </c>
      <c r="X371" s="85"/>
    </row>
    <row r="372" spans="1:25" s="30" customFormat="1" ht="21" customHeight="1" x14ac:dyDescent="0.2">
      <c r="A372" s="13" t="s">
        <v>60</v>
      </c>
      <c r="B372" s="13" t="s">
        <v>443</v>
      </c>
      <c r="C372" s="14" t="s">
        <v>457</v>
      </c>
      <c r="D372" s="14" t="s">
        <v>588</v>
      </c>
      <c r="E372" s="14" t="s">
        <v>13</v>
      </c>
      <c r="F372" s="15" t="s">
        <v>13</v>
      </c>
      <c r="G372" s="14"/>
      <c r="H372" s="80"/>
      <c r="I372" s="16">
        <f>SUM(I373)</f>
        <v>0</v>
      </c>
      <c r="J372" s="80"/>
      <c r="K372" s="16">
        <f>SUM(K373)</f>
        <v>0</v>
      </c>
      <c r="L372" s="80"/>
      <c r="M372" s="16">
        <f>SUM(M373)</f>
        <v>1107588</v>
      </c>
      <c r="N372" s="32"/>
      <c r="O372" s="16">
        <f>SUM(O373)</f>
        <v>1107588</v>
      </c>
      <c r="P372" s="48"/>
      <c r="Q372" s="17" t="s">
        <v>13</v>
      </c>
      <c r="R372" s="17" t="s">
        <v>13</v>
      </c>
      <c r="S372" s="17" t="s">
        <v>13</v>
      </c>
      <c r="T372" s="17" t="s">
        <v>13</v>
      </c>
      <c r="U372" s="17" t="s">
        <v>13</v>
      </c>
      <c r="X372" s="85"/>
    </row>
    <row r="373" spans="1:25" ht="21" customHeight="1" x14ac:dyDescent="0.2">
      <c r="A373" s="18" t="s">
        <v>60</v>
      </c>
      <c r="B373" s="18" t="s">
        <v>444</v>
      </c>
      <c r="C373" s="19" t="s">
        <v>13</v>
      </c>
      <c r="D373" s="19" t="s">
        <v>1475</v>
      </c>
      <c r="E373" s="19" t="s">
        <v>1476</v>
      </c>
      <c r="F373" s="20" t="s">
        <v>449</v>
      </c>
      <c r="G373" s="19">
        <v>138</v>
      </c>
      <c r="H373" s="81">
        <v>0</v>
      </c>
      <c r="I373" s="28">
        <f t="shared" si="20"/>
        <v>0</v>
      </c>
      <c r="J373" s="81">
        <v>0</v>
      </c>
      <c r="K373" s="28">
        <f t="shared" si="21"/>
        <v>0</v>
      </c>
      <c r="L373" s="81">
        <v>8026</v>
      </c>
      <c r="M373" s="21">
        <f t="shared" si="22"/>
        <v>1107588</v>
      </c>
      <c r="N373" s="22">
        <f t="shared" si="23"/>
        <v>8026</v>
      </c>
      <c r="O373" s="21">
        <f t="shared" si="23"/>
        <v>1107588</v>
      </c>
      <c r="P373" s="49" t="s">
        <v>1477</v>
      </c>
      <c r="Q373" s="23" t="s">
        <v>13</v>
      </c>
      <c r="R373" s="23" t="s">
        <v>1316</v>
      </c>
      <c r="S373" s="23" t="s">
        <v>13</v>
      </c>
      <c r="T373" s="23" t="s">
        <v>1478</v>
      </c>
      <c r="U373" s="23" t="s">
        <v>13</v>
      </c>
      <c r="W373" s="76"/>
      <c r="X373" s="85"/>
      <c r="Y373" s="77"/>
    </row>
    <row r="374" spans="1:25" s="30" customFormat="1" ht="21" customHeight="1" x14ac:dyDescent="0.2">
      <c r="A374" s="13" t="s">
        <v>60</v>
      </c>
      <c r="B374" s="13" t="s">
        <v>445</v>
      </c>
      <c r="C374" s="14" t="s">
        <v>460</v>
      </c>
      <c r="D374" s="14" t="s">
        <v>590</v>
      </c>
      <c r="E374" s="14" t="s">
        <v>13</v>
      </c>
      <c r="F374" s="15" t="s">
        <v>13</v>
      </c>
      <c r="G374" s="14"/>
      <c r="H374" s="80"/>
      <c r="I374" s="16">
        <f>SUM(I375)</f>
        <v>748</v>
      </c>
      <c r="J374" s="80"/>
      <c r="K374" s="16">
        <f>SUM(K375)</f>
        <v>72842</v>
      </c>
      <c r="L374" s="80"/>
      <c r="M374" s="16">
        <f>SUM(M375)</f>
        <v>36399</v>
      </c>
      <c r="N374" s="32"/>
      <c r="O374" s="16">
        <f>SUM(O375)</f>
        <v>109989</v>
      </c>
      <c r="P374" s="48"/>
      <c r="Q374" s="17" t="s">
        <v>13</v>
      </c>
      <c r="R374" s="17" t="s">
        <v>13</v>
      </c>
      <c r="S374" s="17" t="s">
        <v>13</v>
      </c>
      <c r="T374" s="17" t="s">
        <v>13</v>
      </c>
      <c r="U374" s="17" t="s">
        <v>13</v>
      </c>
      <c r="X374" s="85"/>
    </row>
    <row r="375" spans="1:25" ht="21" customHeight="1" x14ac:dyDescent="0.2">
      <c r="A375" s="18" t="s">
        <v>60</v>
      </c>
      <c r="B375" s="18" t="s">
        <v>446</v>
      </c>
      <c r="C375" s="19" t="s">
        <v>13</v>
      </c>
      <c r="D375" s="19" t="s">
        <v>590</v>
      </c>
      <c r="E375" s="19" t="s">
        <v>1476</v>
      </c>
      <c r="F375" s="20" t="s">
        <v>102</v>
      </c>
      <c r="G375" s="19">
        <v>1</v>
      </c>
      <c r="H375" s="81">
        <v>748</v>
      </c>
      <c r="I375" s="28">
        <f t="shared" si="20"/>
        <v>748</v>
      </c>
      <c r="J375" s="81">
        <v>72842</v>
      </c>
      <c r="K375" s="28">
        <f t="shared" si="21"/>
        <v>72842</v>
      </c>
      <c r="L375" s="81">
        <v>36399</v>
      </c>
      <c r="M375" s="21">
        <f t="shared" si="22"/>
        <v>36399</v>
      </c>
      <c r="N375" s="22">
        <f t="shared" si="23"/>
        <v>109989</v>
      </c>
      <c r="O375" s="21">
        <f t="shared" si="23"/>
        <v>109989</v>
      </c>
      <c r="P375" s="49" t="s">
        <v>1479</v>
      </c>
      <c r="Q375" s="23" t="s">
        <v>13</v>
      </c>
      <c r="R375" s="23" t="s">
        <v>1316</v>
      </c>
      <c r="S375" s="23" t="s">
        <v>13</v>
      </c>
      <c r="T375" s="23" t="s">
        <v>1480</v>
      </c>
      <c r="U375" s="23" t="s">
        <v>13</v>
      </c>
      <c r="W375" s="76"/>
      <c r="X375" s="85"/>
      <c r="Y375" s="77"/>
    </row>
    <row r="376" spans="1:25" s="30" customFormat="1" ht="21" customHeight="1" x14ac:dyDescent="0.2">
      <c r="A376" s="13" t="s">
        <v>60</v>
      </c>
      <c r="B376" s="13" t="s">
        <v>447</v>
      </c>
      <c r="C376" s="14" t="s">
        <v>463</v>
      </c>
      <c r="D376" s="14" t="s">
        <v>592</v>
      </c>
      <c r="E376" s="14" t="s">
        <v>13</v>
      </c>
      <c r="F376" s="15" t="s">
        <v>13</v>
      </c>
      <c r="G376" s="14"/>
      <c r="H376" s="80"/>
      <c r="I376" s="16">
        <f>SUM(I377)</f>
        <v>5964400</v>
      </c>
      <c r="J376" s="80"/>
      <c r="K376" s="16">
        <f>SUM(K377)</f>
        <v>0</v>
      </c>
      <c r="L376" s="80"/>
      <c r="M376" s="16">
        <f>SUM(M377)</f>
        <v>0</v>
      </c>
      <c r="N376" s="32"/>
      <c r="O376" s="16">
        <f>SUM(O377)</f>
        <v>5964400</v>
      </c>
      <c r="P376" s="48"/>
      <c r="Q376" s="17" t="s">
        <v>13</v>
      </c>
      <c r="R376" s="17" t="s">
        <v>13</v>
      </c>
      <c r="S376" s="17" t="s">
        <v>13</v>
      </c>
      <c r="T376" s="17" t="s">
        <v>13</v>
      </c>
      <c r="U376" s="17" t="s">
        <v>13</v>
      </c>
      <c r="X376" s="85"/>
    </row>
    <row r="377" spans="1:25" ht="21" customHeight="1" x14ac:dyDescent="0.2">
      <c r="A377" s="18" t="s">
        <v>60</v>
      </c>
      <c r="B377" s="18" t="s">
        <v>448</v>
      </c>
      <c r="C377" s="19" t="s">
        <v>13</v>
      </c>
      <c r="D377" s="19" t="s">
        <v>1481</v>
      </c>
      <c r="E377" s="19" t="s">
        <v>1482</v>
      </c>
      <c r="F377" s="20" t="s">
        <v>1483</v>
      </c>
      <c r="G377" s="19">
        <v>62</v>
      </c>
      <c r="H377" s="81">
        <v>96200</v>
      </c>
      <c r="I377" s="28">
        <f t="shared" si="20"/>
        <v>5964400</v>
      </c>
      <c r="J377" s="81">
        <v>0</v>
      </c>
      <c r="K377" s="28">
        <f t="shared" si="21"/>
        <v>0</v>
      </c>
      <c r="L377" s="81">
        <v>0</v>
      </c>
      <c r="M377" s="21">
        <f t="shared" si="22"/>
        <v>0</v>
      </c>
      <c r="N377" s="22">
        <f t="shared" si="23"/>
        <v>96200</v>
      </c>
      <c r="O377" s="21">
        <f t="shared" si="23"/>
        <v>5964400</v>
      </c>
      <c r="P377" s="49" t="s">
        <v>151</v>
      </c>
      <c r="Q377" s="23" t="s">
        <v>90</v>
      </c>
      <c r="R377" s="23" t="s">
        <v>1316</v>
      </c>
      <c r="S377" s="23" t="s">
        <v>13</v>
      </c>
      <c r="T377" s="23" t="s">
        <v>1484</v>
      </c>
      <c r="U377" s="23" t="s">
        <v>13</v>
      </c>
      <c r="W377" s="76"/>
      <c r="X377" s="85"/>
      <c r="Y377" s="77"/>
    </row>
  </sheetData>
  <autoFilter ref="A4:P377"/>
  <sortState ref="X8:X377">
    <sortCondition ref="X8"/>
  </sortState>
  <mergeCells count="15">
    <mergeCell ref="G3:G4"/>
    <mergeCell ref="F3:F4"/>
    <mergeCell ref="E3:E4"/>
    <mergeCell ref="D3:D4"/>
    <mergeCell ref="C3:C4"/>
    <mergeCell ref="R3:R4"/>
    <mergeCell ref="S3:S4"/>
    <mergeCell ref="T3:T4"/>
    <mergeCell ref="U3:U4"/>
    <mergeCell ref="H3:I3"/>
    <mergeCell ref="J3:K3"/>
    <mergeCell ref="L3:M3"/>
    <mergeCell ref="N3:O3"/>
    <mergeCell ref="Q3:Q4"/>
    <mergeCell ref="P3:P4"/>
  </mergeCells>
  <phoneticPr fontId="2" type="noConversion"/>
  <pageMargins left="0.78740157480314965" right="0.19685039370078741" top="0.39370078740157483" bottom="0.39370078740157483" header="0" footer="0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집계(토)</vt:lpstr>
      <vt:lpstr>토목내역</vt:lpstr>
      <vt:lpstr>'집계(토)'!Print_Area</vt:lpstr>
      <vt:lpstr>토목내역!Print_Area</vt:lpstr>
      <vt:lpstr>'집계(토)'!Print_Titles</vt:lpstr>
      <vt:lpstr>토목내역!Print_Titles</vt:lpstr>
    </vt:vector>
  </TitlesOfParts>
  <Company>dw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</dc:creator>
  <cp:lastModifiedBy>bohun</cp:lastModifiedBy>
  <cp:lastPrinted>2013-06-21T10:43:37Z</cp:lastPrinted>
  <dcterms:created xsi:type="dcterms:W3CDTF">2013-06-21T08:10:55Z</dcterms:created>
  <dcterms:modified xsi:type="dcterms:W3CDTF">2015-10-09T11:36:23Z</dcterms:modified>
</cp:coreProperties>
</file>